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600" windowWidth="23655" windowHeight="10680"/>
  </bookViews>
  <sheets>
    <sheet name="Rekapitulace stavby" sheetId="1" r:id="rId1"/>
    <sheet name="SO-101 - Cesta C1b" sheetId="2" r:id="rId2"/>
    <sheet name="VON - Vedlejší a ostatní ..." sheetId="3" r:id="rId3"/>
    <sheet name="Pokyny pro vyplnění" sheetId="4" r:id="rId4"/>
  </sheets>
  <definedNames>
    <definedName name="_xlnm._FilterDatabase" localSheetId="1" hidden="1">'SO-101 - Cesta C1b'!$C$90:$K$465</definedName>
    <definedName name="_xlnm._FilterDatabase" localSheetId="2" hidden="1">'VON - Vedlejší a ostatní ...'!$C$81:$K$120</definedName>
    <definedName name="_xlnm.Print_Titles" localSheetId="0">'Rekapitulace stavby'!$52:$52</definedName>
    <definedName name="_xlnm.Print_Titles" localSheetId="1">'SO-101 - Cesta C1b'!$90:$90</definedName>
    <definedName name="_xlnm.Print_Titles" localSheetId="2">'VON - Vedlejší a ostatní ...'!$81:$81</definedName>
    <definedName name="_xlnm.Print_Area" localSheetId="3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stavby'!$C$42:$AQ$57</definedName>
    <definedName name="_xlnm.Print_Area" localSheetId="1">'SO-101 - Cesta C1b'!$C$4:$J$39,'SO-101 - Cesta C1b'!$C$45:$J$72,'SO-101 - Cesta C1b'!$C$78:$K$465</definedName>
    <definedName name="_xlnm.Print_Area" localSheetId="2">'VON - Vedlejší a ostatní ...'!$C$4:$J$39,'VON - Vedlejší a ostatní ...'!$C$45:$J$63,'VON - Vedlejší a ostatní ...'!$C$69:$K$120</definedName>
  </definedNames>
  <calcPr calcId="125725"/>
</workbook>
</file>

<file path=xl/calcChain.xml><?xml version="1.0" encoding="utf-8"?>
<calcChain xmlns="http://schemas.openxmlformats.org/spreadsheetml/2006/main">
  <c r="J37" i="3"/>
  <c r="J36"/>
  <c r="AY56" i="1" s="1"/>
  <c r="J35" i="3"/>
  <c r="AX56" i="1"/>
  <c r="BI118" i="3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J78"/>
  <c r="F78"/>
  <c r="F76"/>
  <c r="E74"/>
  <c r="J54"/>
  <c r="F54"/>
  <c r="F52"/>
  <c r="E50"/>
  <c r="J24"/>
  <c r="E24"/>
  <c r="J55" s="1"/>
  <c r="J23"/>
  <c r="J18"/>
  <c r="E18"/>
  <c r="F79" s="1"/>
  <c r="J17"/>
  <c r="J12"/>
  <c r="J76"/>
  <c r="E7"/>
  <c r="E72"/>
  <c r="J37" i="2"/>
  <c r="J36"/>
  <c r="AY55" i="1" s="1"/>
  <c r="J35" i="2"/>
  <c r="AX55" i="1"/>
  <c r="BI463" i="2"/>
  <c r="BH463"/>
  <c r="BG463"/>
  <c r="BF463"/>
  <c r="T463"/>
  <c r="R463"/>
  <c r="P463"/>
  <c r="BI459"/>
  <c r="BH459"/>
  <c r="BG459"/>
  <c r="BF459"/>
  <c r="T459"/>
  <c r="R459"/>
  <c r="P459"/>
  <c r="BI454"/>
  <c r="BH454"/>
  <c r="BG454"/>
  <c r="BF454"/>
  <c r="T454"/>
  <c r="T453"/>
  <c r="R454"/>
  <c r="R453" s="1"/>
  <c r="P454"/>
  <c r="P453"/>
  <c r="BI449"/>
  <c r="BH449"/>
  <c r="BG449"/>
  <c r="BF449"/>
  <c r="T449"/>
  <c r="R449"/>
  <c r="P449"/>
  <c r="BI445"/>
  <c r="BH445"/>
  <c r="BG445"/>
  <c r="BF445"/>
  <c r="T445"/>
  <c r="R445"/>
  <c r="P445"/>
  <c r="BI440"/>
  <c r="BH440"/>
  <c r="BG440"/>
  <c r="BF440"/>
  <c r="T440"/>
  <c r="R440"/>
  <c r="P440"/>
  <c r="BI435"/>
  <c r="BH435"/>
  <c r="BG435"/>
  <c r="BF435"/>
  <c r="T435"/>
  <c r="R435"/>
  <c r="P435"/>
  <c r="BI431"/>
  <c r="BH431"/>
  <c r="BG431"/>
  <c r="BF431"/>
  <c r="T431"/>
  <c r="R431"/>
  <c r="P431"/>
  <c r="BI427"/>
  <c r="BH427"/>
  <c r="BG427"/>
  <c r="BF427"/>
  <c r="T427"/>
  <c r="R427"/>
  <c r="P427"/>
  <c r="BI423"/>
  <c r="BH423"/>
  <c r="BG423"/>
  <c r="BF423"/>
  <c r="T423"/>
  <c r="R423"/>
  <c r="P423"/>
  <c r="BI417"/>
  <c r="BH417"/>
  <c r="BG417"/>
  <c r="BF417"/>
  <c r="T417"/>
  <c r="R417"/>
  <c r="P417"/>
  <c r="BI412"/>
  <c r="BH412"/>
  <c r="BG412"/>
  <c r="BF412"/>
  <c r="T412"/>
  <c r="R412"/>
  <c r="P412"/>
  <c r="BI407"/>
  <c r="BH407"/>
  <c r="BG407"/>
  <c r="BF407"/>
  <c r="T407"/>
  <c r="R407"/>
  <c r="P407"/>
  <c r="BI402"/>
  <c r="BH402"/>
  <c r="BG402"/>
  <c r="BF402"/>
  <c r="T402"/>
  <c r="R402"/>
  <c r="P402"/>
  <c r="BI398"/>
  <c r="BH398"/>
  <c r="BG398"/>
  <c r="BF398"/>
  <c r="T398"/>
  <c r="R398"/>
  <c r="P398"/>
  <c r="BI394"/>
  <c r="BH394"/>
  <c r="BG394"/>
  <c r="BF394"/>
  <c r="T394"/>
  <c r="R394"/>
  <c r="P394"/>
  <c r="BI390"/>
  <c r="BH390"/>
  <c r="BG390"/>
  <c r="BF390"/>
  <c r="T390"/>
  <c r="R390"/>
  <c r="P390"/>
  <c r="BI386"/>
  <c r="BH386"/>
  <c r="BG386"/>
  <c r="BF386"/>
  <c r="T386"/>
  <c r="R386"/>
  <c r="P386"/>
  <c r="BI382"/>
  <c r="BH382"/>
  <c r="BG382"/>
  <c r="BF382"/>
  <c r="T382"/>
  <c r="R382"/>
  <c r="P382"/>
  <c r="BI377"/>
  <c r="BH377"/>
  <c r="BG377"/>
  <c r="BF377"/>
  <c r="T377"/>
  <c r="R377"/>
  <c r="P377"/>
  <c r="BI373"/>
  <c r="BH373"/>
  <c r="BG373"/>
  <c r="BF373"/>
  <c r="T373"/>
  <c r="R373"/>
  <c r="P373"/>
  <c r="BI371"/>
  <c r="BH371"/>
  <c r="BG371"/>
  <c r="BF371"/>
  <c r="T371"/>
  <c r="R371"/>
  <c r="P371"/>
  <c r="BI369"/>
  <c r="BH369"/>
  <c r="BG369"/>
  <c r="BF369"/>
  <c r="T369"/>
  <c r="R369"/>
  <c r="P369"/>
  <c r="BI364"/>
  <c r="BH364"/>
  <c r="BG364"/>
  <c r="BF364"/>
  <c r="T364"/>
  <c r="R364"/>
  <c r="P364"/>
  <c r="BI360"/>
  <c r="BH360"/>
  <c r="BG360"/>
  <c r="BF360"/>
  <c r="T360"/>
  <c r="R360"/>
  <c r="P360"/>
  <c r="BI357"/>
  <c r="BH357"/>
  <c r="BG357"/>
  <c r="BF357"/>
  <c r="T357"/>
  <c r="R357"/>
  <c r="P357"/>
  <c r="BI354"/>
  <c r="BH354"/>
  <c r="BG354"/>
  <c r="BF354"/>
  <c r="T354"/>
  <c r="R354"/>
  <c r="P354"/>
  <c r="BI349"/>
  <c r="BH349"/>
  <c r="BG349"/>
  <c r="BF349"/>
  <c r="T349"/>
  <c r="R349"/>
  <c r="P349"/>
  <c r="BI344"/>
  <c r="BH344"/>
  <c r="BG344"/>
  <c r="BF344"/>
  <c r="T344"/>
  <c r="R344"/>
  <c r="P344"/>
  <c r="BI339"/>
  <c r="BH339"/>
  <c r="BG339"/>
  <c r="BF339"/>
  <c r="T339"/>
  <c r="R339"/>
  <c r="P339"/>
  <c r="BI334"/>
  <c r="BH334"/>
  <c r="BG334"/>
  <c r="BF334"/>
  <c r="T334"/>
  <c r="R334"/>
  <c r="P334"/>
  <c r="BI330"/>
  <c r="BH330"/>
  <c r="BG330"/>
  <c r="BF330"/>
  <c r="T330"/>
  <c r="R330"/>
  <c r="P330"/>
  <c r="BI325"/>
  <c r="BH325"/>
  <c r="BG325"/>
  <c r="BF325"/>
  <c r="T325"/>
  <c r="R325"/>
  <c r="P325"/>
  <c r="BI320"/>
  <c r="BH320"/>
  <c r="BG320"/>
  <c r="BF320"/>
  <c r="T320"/>
  <c r="R320"/>
  <c r="P320"/>
  <c r="BI315"/>
  <c r="BH315"/>
  <c r="BG315"/>
  <c r="BF315"/>
  <c r="T315"/>
  <c r="R315"/>
  <c r="P315"/>
  <c r="BI312"/>
  <c r="BH312"/>
  <c r="BG312"/>
  <c r="BF312"/>
  <c r="T312"/>
  <c r="R312"/>
  <c r="P312"/>
  <c r="BI307"/>
  <c r="BH307"/>
  <c r="BG307"/>
  <c r="BF307"/>
  <c r="T307"/>
  <c r="R307"/>
  <c r="P307"/>
  <c r="BI301"/>
  <c r="BH301"/>
  <c r="BG301"/>
  <c r="BF301"/>
  <c r="T301"/>
  <c r="R301"/>
  <c r="P301"/>
  <c r="BI297"/>
  <c r="BH297"/>
  <c r="BG297"/>
  <c r="BF297"/>
  <c r="T297"/>
  <c r="R297"/>
  <c r="P297"/>
  <c r="BI293"/>
  <c r="BH293"/>
  <c r="BG293"/>
  <c r="BF293"/>
  <c r="T293"/>
  <c r="R293"/>
  <c r="P293"/>
  <c r="BI289"/>
  <c r="BH289"/>
  <c r="BG289"/>
  <c r="BF289"/>
  <c r="T289"/>
  <c r="R289"/>
  <c r="P289"/>
  <c r="BI284"/>
  <c r="BH284"/>
  <c r="BG284"/>
  <c r="BF284"/>
  <c r="T284"/>
  <c r="R284"/>
  <c r="P284"/>
  <c r="BI281"/>
  <c r="BH281"/>
  <c r="BG281"/>
  <c r="BF281"/>
  <c r="T281"/>
  <c r="R281"/>
  <c r="P281"/>
  <c r="BI279"/>
  <c r="BH279"/>
  <c r="BG279"/>
  <c r="BF279"/>
  <c r="T279"/>
  <c r="R279"/>
  <c r="P279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5"/>
  <c r="BH265"/>
  <c r="BG265"/>
  <c r="BF265"/>
  <c r="T265"/>
  <c r="R265"/>
  <c r="P265"/>
  <c r="BI259"/>
  <c r="BH259"/>
  <c r="BG259"/>
  <c r="BF259"/>
  <c r="T259"/>
  <c r="R259"/>
  <c r="P259"/>
  <c r="BI256"/>
  <c r="BH256"/>
  <c r="BG256"/>
  <c r="BF256"/>
  <c r="T256"/>
  <c r="R256"/>
  <c r="P256"/>
  <c r="BI251"/>
  <c r="BH251"/>
  <c r="BG251"/>
  <c r="BF251"/>
  <c r="T251"/>
  <c r="R251"/>
  <c r="P251"/>
  <c r="BI246"/>
  <c r="BH246"/>
  <c r="BG246"/>
  <c r="BF246"/>
  <c r="T246"/>
  <c r="R246"/>
  <c r="P246"/>
  <c r="BI241"/>
  <c r="BH241"/>
  <c r="BG241"/>
  <c r="BF241"/>
  <c r="T241"/>
  <c r="R241"/>
  <c r="P241"/>
  <c r="BI235"/>
  <c r="BH235"/>
  <c r="BG235"/>
  <c r="BF235"/>
  <c r="T235"/>
  <c r="R235"/>
  <c r="P235"/>
  <c r="BI230"/>
  <c r="BH230"/>
  <c r="BG230"/>
  <c r="BF230"/>
  <c r="T230"/>
  <c r="R230"/>
  <c r="P230"/>
  <c r="BI226"/>
  <c r="BH226"/>
  <c r="BG226"/>
  <c r="BF226"/>
  <c r="T226"/>
  <c r="R226"/>
  <c r="P226"/>
  <c r="BI222"/>
  <c r="BH222"/>
  <c r="BG222"/>
  <c r="BF222"/>
  <c r="T222"/>
  <c r="R222"/>
  <c r="P222"/>
  <c r="BI218"/>
  <c r="BH218"/>
  <c r="BG218"/>
  <c r="BF218"/>
  <c r="T218"/>
  <c r="R218"/>
  <c r="P218"/>
  <c r="BI213"/>
  <c r="BH213"/>
  <c r="BG213"/>
  <c r="BF213"/>
  <c r="T213"/>
  <c r="R213"/>
  <c r="P213"/>
  <c r="BI209"/>
  <c r="BH209"/>
  <c r="BG209"/>
  <c r="BF209"/>
  <c r="T209"/>
  <c r="R209"/>
  <c r="P209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3"/>
  <c r="BH193"/>
  <c r="BG193"/>
  <c r="BF193"/>
  <c r="T193"/>
  <c r="R193"/>
  <c r="P193"/>
  <c r="BI189"/>
  <c r="BH189"/>
  <c r="BG189"/>
  <c r="BF189"/>
  <c r="T189"/>
  <c r="R189"/>
  <c r="P189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7"/>
  <c r="BH167"/>
  <c r="BG167"/>
  <c r="BF167"/>
  <c r="T167"/>
  <c r="R167"/>
  <c r="P167"/>
  <c r="BI164"/>
  <c r="BH164"/>
  <c r="BG164"/>
  <c r="BF164"/>
  <c r="T164"/>
  <c r="R164"/>
  <c r="P164"/>
  <c r="BI160"/>
  <c r="BH160"/>
  <c r="BG160"/>
  <c r="BF160"/>
  <c r="T160"/>
  <c r="R160"/>
  <c r="P160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7"/>
  <c r="BH127"/>
  <c r="BG127"/>
  <c r="BF127"/>
  <c r="T127"/>
  <c r="R127"/>
  <c r="P127"/>
  <c r="BI122"/>
  <c r="BH122"/>
  <c r="BG122"/>
  <c r="BF122"/>
  <c r="T122"/>
  <c r="R122"/>
  <c r="P122"/>
  <c r="BI117"/>
  <c r="BH117"/>
  <c r="BG117"/>
  <c r="BF117"/>
  <c r="T117"/>
  <c r="R117"/>
  <c r="P117"/>
  <c r="BI112"/>
  <c r="BH112"/>
  <c r="BG112"/>
  <c r="BF112"/>
  <c r="T112"/>
  <c r="R112"/>
  <c r="P112"/>
  <c r="BI108"/>
  <c r="BH108"/>
  <c r="BG108"/>
  <c r="BF108"/>
  <c r="T108"/>
  <c r="R108"/>
  <c r="P108"/>
  <c r="BI103"/>
  <c r="BH103"/>
  <c r="BG103"/>
  <c r="BF103"/>
  <c r="T103"/>
  <c r="R103"/>
  <c r="P103"/>
  <c r="BI99"/>
  <c r="BH99"/>
  <c r="BG99"/>
  <c r="BF99"/>
  <c r="T99"/>
  <c r="R99"/>
  <c r="P99"/>
  <c r="BI94"/>
  <c r="BH94"/>
  <c r="BG94"/>
  <c r="BF94"/>
  <c r="T94"/>
  <c r="R94"/>
  <c r="P94"/>
  <c r="J87"/>
  <c r="F87"/>
  <c r="F85"/>
  <c r="E83"/>
  <c r="J54"/>
  <c r="F54"/>
  <c r="F52"/>
  <c r="E50"/>
  <c r="J24"/>
  <c r="E24"/>
  <c r="J88" s="1"/>
  <c r="J23"/>
  <c r="J18"/>
  <c r="E18"/>
  <c r="F88"/>
  <c r="J17"/>
  <c r="J12"/>
  <c r="J52"/>
  <c r="E7"/>
  <c r="E81" s="1"/>
  <c r="L50" i="1"/>
  <c r="AM50"/>
  <c r="AM49"/>
  <c r="L49"/>
  <c r="AM47"/>
  <c r="L47"/>
  <c r="L45"/>
  <c r="L44"/>
  <c r="J412" i="2"/>
  <c r="J271"/>
  <c r="J103"/>
  <c r="J339"/>
  <c r="BK196"/>
  <c r="J122"/>
  <c r="BK360"/>
  <c r="J256"/>
  <c r="BK435"/>
  <c r="BK284"/>
  <c r="BK137"/>
  <c r="J85" i="3"/>
  <c r="BK118"/>
  <c r="BK301" i="2"/>
  <c r="J149"/>
  <c r="BK371"/>
  <c r="J213"/>
  <c r="J141"/>
  <c r="J357"/>
  <c r="J259"/>
  <c r="BK117"/>
  <c r="J334"/>
  <c r="J204"/>
  <c r="J133"/>
  <c r="J115" i="3"/>
  <c r="BK449" i="2"/>
  <c r="J284"/>
  <c r="BK108"/>
  <c r="BK200"/>
  <c r="BK127"/>
  <c r="BK407"/>
  <c r="J312"/>
  <c r="J177"/>
  <c r="J407"/>
  <c r="BK307"/>
  <c r="BK189"/>
  <c r="J91" i="3"/>
  <c r="BK454" i="2"/>
  <c r="BK273"/>
  <c r="BK431"/>
  <c r="J315"/>
  <c r="BK173"/>
  <c r="BK412"/>
  <c r="BK320"/>
  <c r="BK204"/>
  <c r="BK122"/>
  <c r="BK369"/>
  <c r="J226"/>
  <c r="BK115" i="3"/>
  <c r="J95"/>
  <c r="J459" i="2"/>
  <c r="BK293"/>
  <c r="J153"/>
  <c r="BK364"/>
  <c r="BK222"/>
  <c r="J145"/>
  <c r="J423"/>
  <c r="J330"/>
  <c r="BK209"/>
  <c r="J454"/>
  <c r="J325"/>
  <c r="J209"/>
  <c r="BK101" i="3"/>
  <c r="BK463" i="2"/>
  <c r="J390"/>
  <c r="J200"/>
  <c r="BK386"/>
  <c r="BK251"/>
  <c r="BK153"/>
  <c r="J402"/>
  <c r="J307"/>
  <c r="J218"/>
  <c r="AS54" i="1"/>
  <c r="J88" i="3"/>
  <c r="BK312" i="2"/>
  <c r="BK157"/>
  <c r="J349"/>
  <c r="J230"/>
  <c r="BK149"/>
  <c r="BK427"/>
  <c r="BK334"/>
  <c r="BK235"/>
  <c r="J449"/>
  <c r="BK330"/>
  <c r="J112"/>
  <c r="J104" i="3"/>
  <c r="BK398" i="2"/>
  <c r="BK256"/>
  <c r="BK402"/>
  <c r="J275"/>
  <c r="BK193"/>
  <c r="J117"/>
  <c r="J369"/>
  <c r="BK269"/>
  <c r="J94"/>
  <c r="BK349"/>
  <c r="J196"/>
  <c r="J118" i="3"/>
  <c r="J445" i="2"/>
  <c r="BK226"/>
  <c r="BK382"/>
  <c r="J279"/>
  <c r="BK177"/>
  <c r="BK99"/>
  <c r="J371"/>
  <c r="J301"/>
  <c r="J173"/>
  <c r="J360"/>
  <c r="J235"/>
  <c r="BK109" i="3"/>
  <c r="J101"/>
  <c r="J440" i="2"/>
  <c r="J269"/>
  <c r="J427"/>
  <c r="BK281"/>
  <c r="J164"/>
  <c r="J435"/>
  <c r="BK325"/>
  <c r="BK141"/>
  <c r="J354"/>
  <c r="BK230"/>
  <c r="BK91" i="3"/>
  <c r="J112"/>
  <c r="J431" i="2"/>
  <c r="J251"/>
  <c r="BK373"/>
  <c r="BK271"/>
  <c r="BK167"/>
  <c r="J382"/>
  <c r="BK289"/>
  <c r="J99"/>
  <c r="BK357"/>
  <c r="BK213"/>
  <c r="BK95" i="3"/>
  <c r="BK85"/>
  <c r="BK297" i="2"/>
  <c r="BK145"/>
  <c r="BK354"/>
  <c r="BK218"/>
  <c r="J137"/>
  <c r="J386"/>
  <c r="J297"/>
  <c r="BK160"/>
  <c r="J394"/>
  <c r="J281"/>
  <c r="J108"/>
  <c r="BK112" i="3"/>
  <c r="J107"/>
  <c r="J320" i="2"/>
  <c r="BK259"/>
  <c r="BK417"/>
  <c r="J246"/>
  <c r="J157"/>
  <c r="J398"/>
  <c r="J273"/>
  <c r="J127"/>
  <c r="BK390"/>
  <c r="J193"/>
  <c r="BK88" i="3"/>
  <c r="BK98"/>
  <c r="J417" i="2"/>
  <c r="BK279"/>
  <c r="BK445"/>
  <c r="J344"/>
  <c r="J189"/>
  <c r="BK112"/>
  <c r="J377"/>
  <c r="BK275"/>
  <c r="BK164"/>
  <c r="J289"/>
  <c r="BK181"/>
  <c r="J98" i="3"/>
  <c r="J463" i="2"/>
  <c r="BK394"/>
  <c r="BK265"/>
  <c r="BK423"/>
  <c r="J293"/>
  <c r="J181"/>
  <c r="BK103"/>
  <c r="J364"/>
  <c r="J265"/>
  <c r="BK133"/>
  <c r="J373"/>
  <c r="BK246"/>
  <c r="BK104" i="3"/>
  <c r="BK459" i="2"/>
  <c r="BK339"/>
  <c r="J222"/>
  <c r="BK377"/>
  <c r="J241"/>
  <c r="J160"/>
  <c r="BK94"/>
  <c r="BK344"/>
  <c r="BK241"/>
  <c r="BK440"/>
  <c r="BK315"/>
  <c r="J167"/>
  <c r="BK107" i="3"/>
  <c r="J109"/>
  <c r="P93" i="2" l="1"/>
  <c r="R234"/>
  <c r="BK264"/>
  <c r="J264" s="1"/>
  <c r="J63" s="1"/>
  <c r="BK283"/>
  <c r="J283" s="1"/>
  <c r="J64" s="1"/>
  <c r="R306"/>
  <c r="R353"/>
  <c r="P363"/>
  <c r="BK422"/>
  <c r="J422"/>
  <c r="J68" s="1"/>
  <c r="T458"/>
  <c r="T457" s="1"/>
  <c r="BK94" i="3"/>
  <c r="J94" s="1"/>
  <c r="J62" s="1"/>
  <c r="T93" i="2"/>
  <c r="P234"/>
  <c r="R264"/>
  <c r="T283"/>
  <c r="BK306"/>
  <c r="J306"/>
  <c r="J65" s="1"/>
  <c r="BK353"/>
  <c r="J353"/>
  <c r="J66"/>
  <c r="R363"/>
  <c r="T422"/>
  <c r="R458"/>
  <c r="R457"/>
  <c r="T84" i="3"/>
  <c r="P94"/>
  <c r="R93" i="2"/>
  <c r="T234"/>
  <c r="T264"/>
  <c r="R283"/>
  <c r="T306"/>
  <c r="T353"/>
  <c r="BK363"/>
  <c r="J363" s="1"/>
  <c r="J67" s="1"/>
  <c r="P422"/>
  <c r="P458"/>
  <c r="P457" s="1"/>
  <c r="BK84" i="3"/>
  <c r="BK83"/>
  <c r="BK82" s="1"/>
  <c r="J82" s="1"/>
  <c r="J30" s="1"/>
  <c r="R84"/>
  <c r="R94"/>
  <c r="BK93" i="2"/>
  <c r="J93" s="1"/>
  <c r="J61" s="1"/>
  <c r="BK234"/>
  <c r="J234" s="1"/>
  <c r="J62" s="1"/>
  <c r="P264"/>
  <c r="P283"/>
  <c r="P306"/>
  <c r="P353"/>
  <c r="T363"/>
  <c r="R422"/>
  <c r="BK458"/>
  <c r="J458" s="1"/>
  <c r="J71" s="1"/>
  <c r="P84" i="3"/>
  <c r="P83" s="1"/>
  <c r="P82" s="1"/>
  <c r="AU56" i="1" s="1"/>
  <c r="T94" i="3"/>
  <c r="BK453" i="2"/>
  <c r="J453" s="1"/>
  <c r="J69" s="1"/>
  <c r="E48" i="3"/>
  <c r="J52"/>
  <c r="J79"/>
  <c r="BE85"/>
  <c r="BE91"/>
  <c r="BE101"/>
  <c r="F55"/>
  <c r="BE88"/>
  <c r="BE95"/>
  <c r="BE109"/>
  <c r="BE112"/>
  <c r="BK457" i="2"/>
  <c r="J457"/>
  <c r="J70" s="1"/>
  <c r="BE115" i="3"/>
  <c r="BE118"/>
  <c r="BE98"/>
  <c r="BE104"/>
  <c r="BE107"/>
  <c r="BE117" i="2"/>
  <c r="BE122"/>
  <c r="BE141"/>
  <c r="BE153"/>
  <c r="BE157"/>
  <c r="BE164"/>
  <c r="BE173"/>
  <c r="BE177"/>
  <c r="BE251"/>
  <c r="BE271"/>
  <c r="BE275"/>
  <c r="BE293"/>
  <c r="BE297"/>
  <c r="BE312"/>
  <c r="BE339"/>
  <c r="BE371"/>
  <c r="BE417"/>
  <c r="BE427"/>
  <c r="E48"/>
  <c r="J55"/>
  <c r="J85"/>
  <c r="BE108"/>
  <c r="BE112"/>
  <c r="BE145"/>
  <c r="BE149"/>
  <c r="BE167"/>
  <c r="BE181"/>
  <c r="BE196"/>
  <c r="BE218"/>
  <c r="BE226"/>
  <c r="BE246"/>
  <c r="BE279"/>
  <c r="BE281"/>
  <c r="BE412"/>
  <c r="BE431"/>
  <c r="BE445"/>
  <c r="F55"/>
  <c r="BE94"/>
  <c r="BE133"/>
  <c r="BE193"/>
  <c r="BE200"/>
  <c r="BE204"/>
  <c r="BE222"/>
  <c r="BE235"/>
  <c r="BE256"/>
  <c r="BE259"/>
  <c r="BE265"/>
  <c r="BE269"/>
  <c r="BE273"/>
  <c r="BE289"/>
  <c r="BE301"/>
  <c r="BE307"/>
  <c r="BE315"/>
  <c r="BE320"/>
  <c r="BE334"/>
  <c r="BE357"/>
  <c r="BE373"/>
  <c r="BE390"/>
  <c r="BE394"/>
  <c r="BE407"/>
  <c r="BE449"/>
  <c r="BE99"/>
  <c r="BE103"/>
  <c r="BE127"/>
  <c r="BE137"/>
  <c r="BE160"/>
  <c r="BE189"/>
  <c r="BE209"/>
  <c r="BE213"/>
  <c r="BE230"/>
  <c r="BE241"/>
  <c r="BE284"/>
  <c r="BE325"/>
  <c r="BE330"/>
  <c r="BE344"/>
  <c r="BE349"/>
  <c r="BE354"/>
  <c r="BE360"/>
  <c r="BE364"/>
  <c r="BE369"/>
  <c r="BE377"/>
  <c r="BE382"/>
  <c r="BE386"/>
  <c r="BE398"/>
  <c r="BE402"/>
  <c r="BE423"/>
  <c r="BE435"/>
  <c r="BE440"/>
  <c r="BE454"/>
  <c r="BE459"/>
  <c r="BE463"/>
  <c r="F35" i="3"/>
  <c r="BB56" i="1"/>
  <c r="F34" i="3"/>
  <c r="BA56" i="1" s="1"/>
  <c r="F34" i="2"/>
  <c r="BA55" i="1" s="1"/>
  <c r="F37" i="2"/>
  <c r="BD55" i="1" s="1"/>
  <c r="F35" i="2"/>
  <c r="BB55" i="1"/>
  <c r="J34" i="3"/>
  <c r="AW56" i="1"/>
  <c r="F37" i="3"/>
  <c r="BD56" i="1"/>
  <c r="F36" i="3"/>
  <c r="BC56" i="1"/>
  <c r="F36" i="2"/>
  <c r="BC55" i="1"/>
  <c r="J34" i="2"/>
  <c r="AW55" i="1"/>
  <c r="T92" i="2" l="1"/>
  <c r="T91" s="1"/>
  <c r="R83" i="3"/>
  <c r="R82" s="1"/>
  <c r="T83"/>
  <c r="T82" s="1"/>
  <c r="R92" i="2"/>
  <c r="R91" s="1"/>
  <c r="P92"/>
  <c r="P91" s="1"/>
  <c r="AU55" i="1" s="1"/>
  <c r="AU54" s="1"/>
  <c r="AG56"/>
  <c r="BK92" i="2"/>
  <c r="J92" s="1"/>
  <c r="J60" s="1"/>
  <c r="J59" i="3"/>
  <c r="J83"/>
  <c r="J60" s="1"/>
  <c r="J84"/>
  <c r="J61" s="1"/>
  <c r="BK91" i="2"/>
  <c r="J91" s="1"/>
  <c r="J59" s="1"/>
  <c r="J33"/>
  <c r="AV55" i="1"/>
  <c r="AT55" s="1"/>
  <c r="BD54"/>
  <c r="W33"/>
  <c r="J33" i="3"/>
  <c r="AV56" i="1" s="1"/>
  <c r="AT56" s="1"/>
  <c r="AN56" s="1"/>
  <c r="F33" i="3"/>
  <c r="AZ56" i="1" s="1"/>
  <c r="F33" i="2"/>
  <c r="AZ55" i="1"/>
  <c r="BA54"/>
  <c r="W30" s="1"/>
  <c r="BB54"/>
  <c r="W31"/>
  <c r="BC54"/>
  <c r="AY54" s="1"/>
  <c r="J39" i="3" l="1"/>
  <c r="W32" i="1"/>
  <c r="J30" i="2"/>
  <c r="AG55" i="1" s="1"/>
  <c r="AG54" s="1"/>
  <c r="AK26" s="1"/>
  <c r="AZ54"/>
  <c r="AV54" s="1"/>
  <c r="AK29" s="1"/>
  <c r="AW54"/>
  <c r="AK30" s="1"/>
  <c r="AX54"/>
  <c r="AK35" l="1"/>
  <c r="J39" i="2"/>
  <c r="AN55" i="1"/>
  <c r="W29"/>
  <c r="AT54"/>
  <c r="AN54" s="1"/>
</calcChain>
</file>

<file path=xl/sharedStrings.xml><?xml version="1.0" encoding="utf-8"?>
<sst xmlns="http://schemas.openxmlformats.org/spreadsheetml/2006/main" count="4153" uniqueCount="975">
  <si>
    <t>Export Komplet</t>
  </si>
  <si>
    <t>VZ</t>
  </si>
  <si>
    <t>2.0</t>
  </si>
  <si>
    <t>ZAMOK</t>
  </si>
  <si>
    <t>False</t>
  </si>
  <si>
    <t>{4139fc2e-9b93-487e-80c1-a340f27453be}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</si>
  <si>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</si>
  <si>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</si>
  <si>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</si>
  <si>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</si>
  <si>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</si>
  <si>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</si>
  <si>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</si>
  <si>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</si>
  <si>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HRD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</si>
  <si>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</si>
  <si>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</si>
  <si>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Polní cesta C1b v k.ú. Chotěmice</t>
  </si>
  <si>
    <t>KSO:</t>
  </si>
  <si>
    <t/>
  </si>
  <si>
    <t>CC-CZ:</t>
  </si>
  <si>
    <t>Místo:</t>
  </si>
  <si>
    <t xml:space="preserve"> </t>
  </si>
  <si>
    <t>Datum:</t>
  </si>
  <si>
    <t>14. 11. 2022</t>
  </si>
  <si>
    <t>Zadavatel:</t>
  </si>
  <si>
    <t>IČ:</t>
  </si>
  <si>
    <t>ČR-SPÚ, Pobočka Tábor</t>
  </si>
  <si>
    <t>DIČ:</t>
  </si>
  <si>
    <t>Účastník:</t>
  </si>
  <si>
    <t>Vyplň údaj</t>
  </si>
  <si>
    <t>Projektant:</t>
  </si>
  <si>
    <t>Agroprojekce Litomyšl,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</si>
  <si>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</si>
  <si>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</si>
  <si>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</si>
  <si>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</si>
  <si>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</si>
  <si>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</si>
  <si>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</si>
  <si>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</si>
  <si>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</si>
  <si>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</si>
  <si>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</si>
  <si>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</si>
  <si>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</si>
  <si>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</si>
  <si>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</si>
  <si>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</si>
  <si>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</si>
  <si>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</si>
  <si>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</si>
  <si>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</si>
  <si>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</si>
  <si>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</si>
  <si>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</si>
  <si>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</si>
  <si>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</si>
  <si>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</si>
  <si>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</si>
  <si>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</si>
  <si>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</si>
  <si>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</si>
  <si>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</si>
  <si>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</si>
  <si>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</si>
  <si>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</si>
  <si>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</si>
  <si>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</si>
  <si>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</si>
  <si>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</si>
  <si>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</si>
  <si>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</si>
  <si>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</si>
  <si>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</si>
  <si>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</si>
  <si>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SO-101</t>
  </si>
  <si>
    <t>Cesta C1b</t>
  </si>
  <si>
    <t>STA</t>
  </si>
  <si>
    <t>1</t>
  </si>
  <si>
    <t>{551f4b76-9215-489d-87df-5fcdafb72dc9}</t>
  </si>
  <si>
    <t>822 2</t>
  </si>
  <si>
    <t>2</t>
  </si>
  <si>
    <t>VON</t>
  </si>
  <si>
    <t>Vedlejší a ostatní náklady</t>
  </si>
  <si>
    <t>{2fa6a160-8342-4287-a4d2-010c5933dfd8}</t>
  </si>
  <si>
    <t>KRYCÍ LIST SOUPISU PRACÍ</t>
  </si>
  <si>
    <t>Objekt:</t>
  </si>
  <si>
    <t>SO-101 - Cesta C1b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</si>
  <si>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</si>
  <si>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</si>
  <si>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</si>
  <si>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</si>
  <si>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</si>
  <si>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</si>
  <si>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</si>
  <si>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</si>
  <si>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</si>
  <si>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</si>
  <si>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</si>
  <si>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</si>
  <si>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</si>
  <si>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</si>
  <si>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</si>
  <si>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</si>
  <si>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</si>
  <si>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</si>
  <si>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</si>
  <si>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</si>
  <si>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</si>
  <si>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</si>
  <si>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</si>
  <si>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</si>
  <si>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</si>
  <si>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</si>
  <si>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</si>
  <si>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</si>
  <si>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</si>
  <si>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</si>
  <si>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</si>
  <si>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</si>
  <si>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</si>
  <si>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</si>
  <si>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113154124</t>
  </si>
  <si>
    <t>Frézování živičného krytu tl 100 mm pruh š přes 0,5 do 1 m pl do 500 m2 bez překážek v trase</t>
  </si>
  <si>
    <t>m2</t>
  </si>
  <si>
    <t>CS ÚRS 2022 02</t>
  </si>
  <si>
    <t>4</t>
  </si>
  <si>
    <t>2014439081</t>
  </si>
  <si>
    <t>PP</t>
  </si>
  <si>
    <t>Frézování živičného podkladu nebo krytu s naložením na dopravní prostředek plochy do 500 m2 bez překážek v trase pruhu šířky přes 0,5 m do 1 m, tloušťky vrstvy 100 mm</t>
  </si>
  <si>
    <t>Online PSC</t>
  </si>
  <si>
    <t>https://podminky.urs.cz/item/CS_URS_2022_02/113154124</t>
  </si>
  <si>
    <t>P</t>
  </si>
  <si>
    <t>Poznámka k položce:_x000D_
- lze využít na krajnice</t>
  </si>
  <si>
    <t>VV</t>
  </si>
  <si>
    <t>"na ZÚ - viz. Tabulka kubatur D.1.1.2.7." 46,0</t>
  </si>
  <si>
    <t>119001421</t>
  </si>
  <si>
    <t>Dočasné zajištění kabelů a kabelových tratí ze 3 volně ložených kabelů</t>
  </si>
  <si>
    <t>m</t>
  </si>
  <si>
    <t>376645400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</si>
  <si>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</si>
  <si>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https://podminky.urs.cz/item/CS_URS_2022_02/119001421</t>
  </si>
  <si>
    <t>"chránička na sděl. vedení - viz. Podrobná situace D.1.1.2.1.a" 80,0</t>
  </si>
  <si>
    <t>3</t>
  </si>
  <si>
    <t>121151123</t>
  </si>
  <si>
    <t>Sejmutí ornice plochy přes 500 m2 tl vrstvy do 200 mm strojně</t>
  </si>
  <si>
    <t>-1521854289</t>
  </si>
  <si>
    <t>Sejmutí ornice strojně při souvislé ploše přes 500 m2, tl. vrstvy do 200 mm</t>
  </si>
  <si>
    <t>https://podminky.urs.cz/item/CS_URS_2022_02/121151123</t>
  </si>
  <si>
    <t>"viz. Tabulka kubatur D.1.1.2.7." 757,6/0,2</t>
  </si>
  <si>
    <t>"prodloužení drenáže z důvodu nevýstavby C5b" 35,0*0,6</t>
  </si>
  <si>
    <t>122252206</t>
  </si>
  <si>
    <t>Odkopávky a prokopávky nezapažené pro silnice a dálnice v hornině třídy těžitelnosti I objem do 5000 m3 strojně</t>
  </si>
  <si>
    <t>m3</t>
  </si>
  <si>
    <t>1022439491</t>
  </si>
  <si>
    <t>Odkopávky a prokopávky nezapažené pro silnice a dálnice strojně v hornině třídy těžitelnosti I přes 1 000 do 5 000 m3</t>
  </si>
  <si>
    <t>https://podminky.urs.cz/item/CS_URS_2022_02/122252206</t>
  </si>
  <si>
    <t>"viz. Tabulka kubatur D.1.1.2.7." 1165,3</t>
  </si>
  <si>
    <t>5</t>
  </si>
  <si>
    <t>129001101</t>
  </si>
  <si>
    <t>Příplatek za ztížení odkopávky nebo prokopávky v blízkosti inženýrských sítí</t>
  </si>
  <si>
    <t>-754865513</t>
  </si>
  <si>
    <t>Příplatek k cenám vykopávek za ztížení vykopávky v blízkosti podzemního vedení nebo výbušnin v horninách jakékoliv třídy</t>
  </si>
  <si>
    <t>https://podminky.urs.cz/item/CS_URS_2022_02/129001101</t>
  </si>
  <si>
    <t>"souběh vedení NN - viz. D.1.1.2.1.a + D.1.1.2.2." (15,0+241,6)*1,1*0,4</t>
  </si>
  <si>
    <t>"křížení vedení NN - viz. D.1.1.2.1.a + D.1.1.2.2." (4,6+6,0)*1,1*0,4</t>
  </si>
  <si>
    <t>6</t>
  </si>
  <si>
    <t>131251100</t>
  </si>
  <si>
    <t>Hloubení jam nezapažených v hornině třídy těžitelnosti I skupiny 3 objem do 20 m3 strojně</t>
  </si>
  <si>
    <t>-1226865410</t>
  </si>
  <si>
    <t>Hloubení nezapažených jam a zářezů strojně s urovnáním dna do předepsaného profilu a spádu v hornině třídy těžitelnosti I skupiny 3 do 20 m3</t>
  </si>
  <si>
    <t>https://podminky.urs.cz/item/CS_URS_2022_02/131251100</t>
  </si>
  <si>
    <t>"výtokové čelo - viz. D.1.1.2.5." 2,15*0,7*0,6+1,6*2,7*0,35</t>
  </si>
  <si>
    <t>"předpolí s šikmým čelem TP - viz. D.1.1.2.6." 2,4*4,0*0,35*2</t>
  </si>
  <si>
    <t>7</t>
  </si>
  <si>
    <t>132251104</t>
  </si>
  <si>
    <t>Hloubení rýh nezapažených š do 800 mm v hornině třídy těžitelnosti I skupiny 3 objem přes 100 m3 strojně</t>
  </si>
  <si>
    <t>908686915</t>
  </si>
  <si>
    <t>Hloubení nezapažených rýh šířky do 800 mm strojně s urovnáním dna do předepsaného profilu a spádu v hornině třídy těžitelnosti I skupiny 3 přes 100 m3</t>
  </si>
  <si>
    <t>https://podminky.urs.cz/item/CS_URS_2022_02/132251104</t>
  </si>
  <si>
    <t>"drenáž - viz. Tabulka kubatur D.1.1.2.7." 151,6</t>
  </si>
  <si>
    <t>"prodloužení drenáže z důvodu nevýstavby C5b" 35,0*0,6*1,0</t>
  </si>
  <si>
    <t>8</t>
  </si>
  <si>
    <t>132251251</t>
  </si>
  <si>
    <t>Hloubení rýh nezapažených š do 2000 mm v hornině třídy těžitelnosti I skupiny 3 objem do 20 m3 strojně</t>
  </si>
  <si>
    <t>-1223715447</t>
  </si>
  <si>
    <t>Hloubení nezapažených rýh šířky přes 800 do 2 000 mm strojně s urovnáním dna do předepsaného profilu a spádu v hornině třídy těžitelnosti I skupiny 3 do 20 m3</t>
  </si>
  <si>
    <t>https://podminky.urs.cz/item/CS_URS_2022_02/132251251</t>
  </si>
  <si>
    <t>"prahy výtok. čela - viz. D.1.1.2.5." (2,4+3,0)*0,9*0,25</t>
  </si>
  <si>
    <t>"prahy TP - viz. D.1.1.2.6." 4,0*0,9*0,25*4</t>
  </si>
  <si>
    <t>"trubky TP - viz. D.1.1.2.6." 13,6*1,6*0,4</t>
  </si>
  <si>
    <t>9</t>
  </si>
  <si>
    <t>132251253</t>
  </si>
  <si>
    <t>Hloubení rýh nezapažených š do 2000 mm v hornině třídy těžitelnosti I skupiny 3 objem do 100 m3 strojně</t>
  </si>
  <si>
    <t>-1636240122</t>
  </si>
  <si>
    <t>Hloubení nezapažených rýh šířky přes 800 do 2 000 mm strojně s urovnáním dna do předepsaného profilu a spádu v hornině třídy těžitelnosti I skupiny 3 přes 50 do 100 m3</t>
  </si>
  <si>
    <t>https://podminky.urs.cz/item/CS_URS_2022_02/132251253</t>
  </si>
  <si>
    <t>"chránička na sděl. vedení - viz. Podrobná situace D.1.1.2.1.a" 80,0*1,1*1,1</t>
  </si>
  <si>
    <t>10</t>
  </si>
  <si>
    <t>139001101</t>
  </si>
  <si>
    <t>Příplatek za ztížení vykopávky v blízkosti podzemního vedení</t>
  </si>
  <si>
    <t>-1576876658</t>
  </si>
  <si>
    <t>Příplatek k cenám hloubených vykopávek za ztížení vykopávky v blízkosti podzemního vedení nebo výbušnin pro jakoukoliv třídu horniny</t>
  </si>
  <si>
    <t>https://podminky.urs.cz/item/CS_URS_2022_02/139001101</t>
  </si>
  <si>
    <t>11</t>
  </si>
  <si>
    <t>162751117</t>
  </si>
  <si>
    <t>Vodorovné přemístění přes 9 000 do 10000 m výkopku/sypaniny z horniny třídy těžitelnosti I skupiny 1 až 3</t>
  </si>
  <si>
    <t>461018648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</si>
  <si>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</si>
  <si>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https://podminky.urs.cz/item/CS_URS_2022_02/162751117</t>
  </si>
  <si>
    <t>"přebytečná zemina" 1165,3+9,1+172,6+13,5+96,8-90,4-(50,2-22,0)</t>
  </si>
  <si>
    <t>12</t>
  </si>
  <si>
    <t>162751119</t>
  </si>
  <si>
    <t>Příplatek k vodorovnému přemístění výkopku/sypaniny z horniny třídy těžitelnosti I skupiny 1 až 3 ZKD 1000 m přes 10000 m</t>
  </si>
  <si>
    <t>703599343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</si>
  <si>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</si>
  <si>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https://podminky.urs.cz/item/CS_URS_2022_02/162751119</t>
  </si>
  <si>
    <t>10*1338,7</t>
  </si>
  <si>
    <t>13</t>
  </si>
  <si>
    <t>167151101</t>
  </si>
  <si>
    <t>Nakládání výkopku z hornin třídy těžitelnosti I skupiny 1 až 3 do 100 m3</t>
  </si>
  <si>
    <t>1885734840</t>
  </si>
  <si>
    <t>Nakládání, skládání a překládání neulehlého výkopku nebo sypaniny strojně nakládání, množství do 100 m3, z horniny třídy těžitelnosti I, skupiny 1 až 3</t>
  </si>
  <si>
    <t>https://podminky.urs.cz/item/CS_URS_2022_02/167151101</t>
  </si>
  <si>
    <t>"přebytečná zemina" 9,1+13,5+21,0-(50,2-22,0)</t>
  </si>
  <si>
    <t>14</t>
  </si>
  <si>
    <t>171151111</t>
  </si>
  <si>
    <t>Uložení sypaniny z hornin nesoudržných sypkých do násypů zhutněných strojně</t>
  </si>
  <si>
    <t>-678945865</t>
  </si>
  <si>
    <t>Uložení sypanin do násypů strojně s rozprostřením sypaniny ve vrstvách a s hrubým urovnáním zhutněných z hornin nesoudržných sypkých</t>
  </si>
  <si>
    <t>https://podminky.urs.cz/item/CS_URS_2022_02/171151111</t>
  </si>
  <si>
    <t>"sanace podloží v km 0,581-0,669 - viz. Tabulka kubatur D.1.1.2.7. (prosypání ŠD)" 48,9</t>
  </si>
  <si>
    <t>M</t>
  </si>
  <si>
    <t>58343930</t>
  </si>
  <si>
    <t>kamenivo drcené hrubé frakce 16/32</t>
  </si>
  <si>
    <t>t</t>
  </si>
  <si>
    <t>-1683707721</t>
  </si>
  <si>
    <t>"sanace podloží v km 0,581-0,669 - viz. Tabulka kubatur D.1.1.2.7. (prosypání ŠD)" 48,9*1,7*1,01</t>
  </si>
  <si>
    <t>16</t>
  </si>
  <si>
    <t>171151112</t>
  </si>
  <si>
    <t>Uložení sypaniny z hornin nesoudržných kamenitých do násypů zhutněných strojně</t>
  </si>
  <si>
    <t>550872048</t>
  </si>
  <si>
    <t>Uložení sypanin do násypů strojně s rozprostřením sypaniny ve vrstvách a s hrubým urovnáním zhutněných z hornin nesoudržných kamenitých</t>
  </si>
  <si>
    <t>https://podminky.urs.cz/item/CS_URS_2022_02/171151112</t>
  </si>
  <si>
    <t>"sanace podloží v km 0,581-0,669 - viz. Tabulka kubatur D.1.1.2.7. (lomový kámen zrno 40 kg)" 488,9*0,5</t>
  </si>
  <si>
    <t>17</t>
  </si>
  <si>
    <t>58380654</t>
  </si>
  <si>
    <t>kámen lomový neupravený třída I záhozový do 200kg</t>
  </si>
  <si>
    <t>1685949907</t>
  </si>
  <si>
    <t>"sanace podloží v km 0,581-0,669 - viz. Tabulka kubatur D.1.1.2.4. (lomový kámen zrno 40 kg)" 244,45*2,0*1,01</t>
  </si>
  <si>
    <t>18</t>
  </si>
  <si>
    <t>171151131</t>
  </si>
  <si>
    <t>Uložení sypaniny z hornin nesoudržných a soudržných střídavě do násypů zhutněných strojně</t>
  </si>
  <si>
    <t>-2036088631</t>
  </si>
  <si>
    <t>Uložení sypanin do násypů strojně s rozprostřením sypaniny ve vrstvách a s hrubým urovnáním zhutněných z hornin nesoudržných a soudržných střídavě ukládaných</t>
  </si>
  <si>
    <t>https://podminky.urs.cz/item/CS_URS_2022_02/171151131</t>
  </si>
  <si>
    <t>"ornice - viz. Tabulka kubatur D.1.1.2.7." 293,2</t>
  </si>
  <si>
    <t>"ornice u TP - viz. D.1.1.2.6." 3,5*1,75*0,27*2</t>
  </si>
  <si>
    <t>"zemina - viz. Tabulka kubatur D.1.1.2.7." 90,4</t>
  </si>
  <si>
    <t>19</t>
  </si>
  <si>
    <t>171201231</t>
  </si>
  <si>
    <t>Poplatek za uložení zeminy a kamení na recyklační skládce (skládkovné) kód odpadu 17 05 04</t>
  </si>
  <si>
    <t>-224548315</t>
  </si>
  <si>
    <t>Poplatek za uložení stavebního odpadu na recyklační skládce (skládkovné) zeminy a kamení zatříděného do Katalogu odpadů pod kódem 17 05 04</t>
  </si>
  <si>
    <t>https://podminky.urs.cz/item/CS_URS_2022_02/171201231</t>
  </si>
  <si>
    <t>"přebytečná zemina" 1338,7*1,8</t>
  </si>
  <si>
    <t>20</t>
  </si>
  <si>
    <t>171251201</t>
  </si>
  <si>
    <t>Uložení sypaniny na skládky nebo meziskládky</t>
  </si>
  <si>
    <t>1560380126</t>
  </si>
  <si>
    <t>Uložení sypaniny na skládky nebo meziskládky bez hutnění s upravením uložené sypaniny do předepsaného tvaru</t>
  </si>
  <si>
    <t>https://podminky.urs.cz/item/CS_URS_2022_02/171251201</t>
  </si>
  <si>
    <t>"přebytečná zemina" 1338,7</t>
  </si>
  <si>
    <t>174151101</t>
  </si>
  <si>
    <t>Zásyp jam, šachet rýh nebo kolem objektů sypaninou se zhutněním</t>
  </si>
  <si>
    <t>-2001998384</t>
  </si>
  <si>
    <t>Zásyp sypaninou z jakékoliv horniny strojně s uložením výkopku ve vrstvách se zhutněním jam, šachet, rýh nebo kolem objektů v těchto vykopávkách</t>
  </si>
  <si>
    <t>https://podminky.urs.cz/item/CS_URS_2022_02/174151101</t>
  </si>
  <si>
    <t>"prahy výtok. čela - viz. D.1.1.2.5." (2,4+3,0)*0,3*(0,6+0,25)</t>
  </si>
  <si>
    <t>"chránička na sděl. vedení - viz. Podrobná situace D.1.1.2.1.a (ŠP)" 80,0*1,1*0,25</t>
  </si>
  <si>
    <t>"prahy TP - viz. D.1.1.2.6." 4,0*0,3*(0,6+0,25)*4</t>
  </si>
  <si>
    <t>"trubky TP - viz. D.1.1.2.6." 13,2*(1,6*0,98-(0,92*0,54+3,14*0,44*0,44/2))</t>
  </si>
  <si>
    <t>"prodloužení drenáže z důvodu nevýstavby C5b" 35,0*0,6*0,6</t>
  </si>
  <si>
    <t>22</t>
  </si>
  <si>
    <t>175151101</t>
  </si>
  <si>
    <t>Obsypání potrubí strojně sypaninou bez prohození, uloženou do 3 m</t>
  </si>
  <si>
    <t>-483320035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</si>
  <si>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</si>
  <si>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https://podminky.urs.cz/item/CS_URS_2022_02/175151101</t>
  </si>
  <si>
    <t>"chránička na sděl. vedení - viz. Podrobná situace D.1.1.2.1.a" 80,0*1,1*0,4</t>
  </si>
  <si>
    <t>23</t>
  </si>
  <si>
    <t>58337302</t>
  </si>
  <si>
    <t>štěrkopísek frakce 0/16</t>
  </si>
  <si>
    <t>-1414331804</t>
  </si>
  <si>
    <t>"chránička (zásyp + obsyp)" (22,0+35,2)*1,67*1,01</t>
  </si>
  <si>
    <t>24</t>
  </si>
  <si>
    <t>181351003</t>
  </si>
  <si>
    <t>Rozprostření ornice tl vrstvy do 200 mm pl do 100 m2 v rovině nebo ve svahu do 1:5 strojně</t>
  </si>
  <si>
    <t>-1491143757</t>
  </si>
  <si>
    <t>Rozprostření a urovnání ornice v rovině nebo ve svahu sklonu do 1:5 strojně při souvislé ploše do 100 m2, tl. vrstvy do 200 mm</t>
  </si>
  <si>
    <t>https://podminky.urs.cz/item/CS_URS_2022_02/181351003</t>
  </si>
  <si>
    <t>25</t>
  </si>
  <si>
    <t>181351113</t>
  </si>
  <si>
    <t>Rozprostření ornice tl vrstvy do 200 mm pl přes 500 m2 v rovině nebo ve svahu do 1:5 strojně</t>
  </si>
  <si>
    <t>-1853807741</t>
  </si>
  <si>
    <t>Rozprostření a urovnání ornice v rovině nebo ve svahu sklonu do 1:5 strojně při souvislé ploše přes 500 m2, tl. vrstvy do 200 mm</t>
  </si>
  <si>
    <t>https://podminky.urs.cz/item/CS_URS_2022_02/181351113</t>
  </si>
  <si>
    <t>"přebytečná ornice" (3809,0*0,2-(293,2+3,3+21,0*0,2+1101,5*0,1))/0,1</t>
  </si>
  <si>
    <t>26</t>
  </si>
  <si>
    <t>181451121</t>
  </si>
  <si>
    <t>Založení lučního trávníku výsevem pl přes 1000 m2 v rovině a ve svahu do 1:5</t>
  </si>
  <si>
    <t>-1601227955</t>
  </si>
  <si>
    <t>Založení trávníku na půdě předem připravené plochy přes 1000 m2 výsevem včetně utažení lučního v rovině nebo na svahu do 1:5</t>
  </si>
  <si>
    <t>https://podminky.urs.cz/item/CS_URS_2022_02/181451121</t>
  </si>
  <si>
    <t>"dosypané plochy ornicí - viz. Tabulka kubatur D.1.1.2.7" 1717,9</t>
  </si>
  <si>
    <t>27</t>
  </si>
  <si>
    <t>00572470</t>
  </si>
  <si>
    <t>osivo směs travní univerzál</t>
  </si>
  <si>
    <t>kg</t>
  </si>
  <si>
    <t>-1321383445</t>
  </si>
  <si>
    <t>Poznámka k položce:_x000D_
20 g/m2</t>
  </si>
  <si>
    <t>(1738,9+1101,5)*0,02*1,03</t>
  </si>
  <si>
    <t>28</t>
  </si>
  <si>
    <t>181951112</t>
  </si>
  <si>
    <t>Úprava pláně v hornině třídy těžitelnosti I skupiny 1 až 3 se zhutněním strojně</t>
  </si>
  <si>
    <t>1763484366</t>
  </si>
  <si>
    <t>Úprava pláně vyrovnáním výškových rozdílů strojně v hornině třídy těžitelnosti I, skupiny 1 až 3 se zhutněním</t>
  </si>
  <si>
    <t>https://podminky.urs.cz/item/CS_URS_2022_02/181951112</t>
  </si>
  <si>
    <t>"viz. Tabulka kubatur D.1.1.2.7." 4074,1</t>
  </si>
  <si>
    <t>"přípočty - viz. D.1.1.2.1.a+b" 11,4+53,2+5+3,8+9,4+5+66,1+17,2+71,2+51,9+31,1+9,6</t>
  </si>
  <si>
    <t>29</t>
  </si>
  <si>
    <t>182151111</t>
  </si>
  <si>
    <t>Svahování v zářezech v hornině třídy těžitelnosti I skupiny 1 až 3 strojně</t>
  </si>
  <si>
    <t>-112349197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</si>
  <si>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</si>
  <si>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https://podminky.urs.cz/item/CS_URS_2022_02/182151111</t>
  </si>
  <si>
    <t>"viz. Tabulka kubatur D.1.1.2.7." 696,1</t>
  </si>
  <si>
    <t>30</t>
  </si>
  <si>
    <t>182251101</t>
  </si>
  <si>
    <t>Svahování násypů strojně</t>
  </si>
  <si>
    <t>-1560632298</t>
  </si>
  <si>
    <t>Svahování trvalých svahů do projektovaných profilů strojně s potřebným přemístěním výkopku při svahování násypů v jakékoliv hornině</t>
  </si>
  <si>
    <t>https://podminky.urs.cz/item/CS_URS_2022_02/182251101</t>
  </si>
  <si>
    <t>"viz. Tabulka kubatur D.1.1.2.7." 2819,4</t>
  </si>
  <si>
    <t>31</t>
  </si>
  <si>
    <t>182351133</t>
  </si>
  <si>
    <t>Rozprostření ornice pl přes 500 m2 ve svahu nad 1:5 tl vrstvy do 200 mm strojně</t>
  </si>
  <si>
    <t>252971833</t>
  </si>
  <si>
    <t>Rozprostření a urovnání ornice ve svahu sklonu přes 1:5 strojně při souvislé ploše přes 500 m2, tl. vrstvy do 200 mm</t>
  </si>
  <si>
    <t>https://podminky.urs.cz/item/CS_URS_2022_02/182351133</t>
  </si>
  <si>
    <t>"příkop - viz. Tabulka kubatur D.1.1.2.7." 1101,5</t>
  </si>
  <si>
    <t>32</t>
  </si>
  <si>
    <t>183405211</t>
  </si>
  <si>
    <t>Výsev trávníku hydroosevem na ornici</t>
  </si>
  <si>
    <t>864563714</t>
  </si>
  <si>
    <t>https://podminky.urs.cz/item/CS_URS_2022_02/183405211</t>
  </si>
  <si>
    <t>Zakládání</t>
  </si>
  <si>
    <t>33</t>
  </si>
  <si>
    <t>211531111</t>
  </si>
  <si>
    <t>Výplň odvodňovacích žeber nebo trativodů kamenivem hrubým drceným frakce 16 až 63 mm</t>
  </si>
  <si>
    <t>56135496</t>
  </si>
  <si>
    <t>Výplň kamenivem do rýh odvodňovacích žeber nebo trativodů bez zhutnění, s úpravou povrchu výplně kamenivem hrubým drceným frakce 16 až 63 mm</t>
  </si>
  <si>
    <t>https://podminky.urs.cz/item/CS_URS_2022_02/211531111</t>
  </si>
  <si>
    <t>Poznámka k položce:_x000D_
- kamenivo fr. 16-32 mm</t>
  </si>
  <si>
    <t>"drenáž - viz. Tabulka kubatur D.1.1.2.7." 147,4</t>
  </si>
  <si>
    <t>"prodloužení drenáže z důvodu nevýstavby C5b" 35,0*0,6*0,4</t>
  </si>
  <si>
    <t>34</t>
  </si>
  <si>
    <t>212755214</t>
  </si>
  <si>
    <t>Trativody z drenážních trubek plastových flexibilních D 100 mm bez lože</t>
  </si>
  <si>
    <t>-917372035</t>
  </si>
  <si>
    <t>Trativody bez lože z drenážních trubek plastových flexibilních D 100 mm</t>
  </si>
  <si>
    <t>https://podminky.urs.cz/item/CS_URS_2022_02/212755214</t>
  </si>
  <si>
    <t>"drenáž - viz. D.1.1.2.1.a+b" 34,8+78,0+241,1+181,9</t>
  </si>
  <si>
    <t>"prodloužení drenáže z důvodu nevýstavby C5b" 35,0</t>
  </si>
  <si>
    <t>35</t>
  </si>
  <si>
    <t>274321511</t>
  </si>
  <si>
    <t>Základové pasy ze ŽB bez zvýšených nároků na prostředí tř. C 25/30</t>
  </si>
  <si>
    <t>2118283070</t>
  </si>
  <si>
    <t>Základy z betonu železového (bez výztuže) pasy z betonu bez zvláštních nároků na prostředí tř. C 25/30</t>
  </si>
  <si>
    <t>https://podminky.urs.cz/item/CS_URS_2022_02/274321511</t>
  </si>
  <si>
    <t>"prahy výtok. čela - viz. D.1.1.2.5." (2,4+3,0)*0,3*0,6</t>
  </si>
  <si>
    <t>"prahy TP - viz. D.1.1.2.6." 4,0*0,3*0,6*4</t>
  </si>
  <si>
    <t>36</t>
  </si>
  <si>
    <t>274351121</t>
  </si>
  <si>
    <t>Zřízení bednění základových pasů rovného</t>
  </si>
  <si>
    <t>-553960941</t>
  </si>
  <si>
    <t>Bednění základů pasů rovné zřízení</t>
  </si>
  <si>
    <t>https://podminky.urs.cz/item/CS_URS_2022_02/274351121</t>
  </si>
  <si>
    <t>"prahy výtok. čela - viz. D.1.1.2.5." (2,4+3,0)*2*0,6+0,3*0,7*4</t>
  </si>
  <si>
    <t>"prahy TP - viz. D.1.1.2.6." 4,0*2*0,6*4+0,3*0,7*2*4</t>
  </si>
  <si>
    <t>37</t>
  </si>
  <si>
    <t>274351122</t>
  </si>
  <si>
    <t>Odstranění bednění základových pasů rovného</t>
  </si>
  <si>
    <t>2094613316</t>
  </si>
  <si>
    <t>Bednění základů pasů rovné odstranění</t>
  </si>
  <si>
    <t>https://podminky.urs.cz/item/CS_URS_2022_02/274351122</t>
  </si>
  <si>
    <t>38</t>
  </si>
  <si>
    <t>274362021</t>
  </si>
  <si>
    <t>Výztuž základových pasů svařovanými sítěmi Kari</t>
  </si>
  <si>
    <t>1371252580</t>
  </si>
  <si>
    <t>Výztuž základů pasů ze svařovaných sítí z drátů typu KARI</t>
  </si>
  <si>
    <t>https://podminky.urs.cz/item/CS_URS_2022_02/274362021</t>
  </si>
  <si>
    <t>"prahy výtok. čela - viz. D.1.1.2.5." 67,0*0,001</t>
  </si>
  <si>
    <t>"prahy TP - viz. D.1.1.2.6." 186,0*0,001</t>
  </si>
  <si>
    <t>Svislé a kompletní konstrukce</t>
  </si>
  <si>
    <t>39</t>
  </si>
  <si>
    <t>339921132</t>
  </si>
  <si>
    <t>Osazování betonových palisád do betonového základu v řadě výšky prvku přes 0,5 do 1 m</t>
  </si>
  <si>
    <t>935123297</t>
  </si>
  <si>
    <t>Osazování palisád betonových v řadě se zabetonováním výšky palisády přes 500 do 1000 mm</t>
  </si>
  <si>
    <t>https://podminky.urs.cz/item/CS_URS_2022_02/339921132</t>
  </si>
  <si>
    <t>"palisády - viz. D.1.1.2.4." (48+29+28)*0,175</t>
  </si>
  <si>
    <t>40</t>
  </si>
  <si>
    <t>59228412</t>
  </si>
  <si>
    <t>palisáda betonová tyčová půlkulatá přírodní 175x200x600mm</t>
  </si>
  <si>
    <t>kus</t>
  </si>
  <si>
    <t>1838370754</t>
  </si>
  <si>
    <t>41</t>
  </si>
  <si>
    <t>59228413</t>
  </si>
  <si>
    <t>palisáda betonová tyčová půlkulatá přírodní 175x200x800mm</t>
  </si>
  <si>
    <t>506059339</t>
  </si>
  <si>
    <t>42</t>
  </si>
  <si>
    <t>59228414</t>
  </si>
  <si>
    <t>palisáda betonová tyčová půlkulatá přírodní 175x200x1000mm</t>
  </si>
  <si>
    <t>-386954825</t>
  </si>
  <si>
    <t>43</t>
  </si>
  <si>
    <t>339921133</t>
  </si>
  <si>
    <t>Osazování betonových palisád do betonového základu v řadě výšky prvku přes 1 do 1,5 m</t>
  </si>
  <si>
    <t>-1055842971</t>
  </si>
  <si>
    <t>Osazování palisád betonových v řadě se zabetonováním výšky palisády přes 1000 do 1500 mm</t>
  </si>
  <si>
    <t>https://podminky.urs.cz/item/CS_URS_2022_02/339921133</t>
  </si>
  <si>
    <t>"palisády - viz. D.1.1.2.4." (42+26)*0,175</t>
  </si>
  <si>
    <t>44</t>
  </si>
  <si>
    <t>59228415</t>
  </si>
  <si>
    <t>palisáda betonová tyčová půlkulatá přírodní 175x200x1200mm</t>
  </si>
  <si>
    <t>2121669765</t>
  </si>
  <si>
    <t>45</t>
  </si>
  <si>
    <t>59228416</t>
  </si>
  <si>
    <t>palisáda tyčová půlkulatá armovaná 175x200x1500mm</t>
  </si>
  <si>
    <t>1300005153</t>
  </si>
  <si>
    <t>Vodorovné konstrukce</t>
  </si>
  <si>
    <t>46</t>
  </si>
  <si>
    <t>451314212</t>
  </si>
  <si>
    <t>Podklad pod dlažbu z betonu prostého C 25/30 tl přes 100 do 150 mm</t>
  </si>
  <si>
    <t>-1410901684</t>
  </si>
  <si>
    <t>Podklad pod dlažbu z betonu prostého bez zvýšených nároků na prostředí tř. C 25/30 tl. přes 100 do 150 mm</t>
  </si>
  <si>
    <t>https://podminky.urs.cz/item/CS_URS_2022_02/451314212</t>
  </si>
  <si>
    <t>"výtokové čelo - viz. D.1.1.2.5." 2,15*0,9+1,0*2,7</t>
  </si>
  <si>
    <t>"předpolí s šikmým čelem TP - viz. D.1.1.2.6." (1,0*4,0+3,5*1,3)*2</t>
  </si>
  <si>
    <t>47</t>
  </si>
  <si>
    <t>451573111</t>
  </si>
  <si>
    <t>Lože pod potrubí otevřený výkop ze štěrkopísku</t>
  </si>
  <si>
    <t>-1303233734</t>
  </si>
  <si>
    <t>Lože pod potrubí, stoky a drobné objekty v otevřeném výkopu z písku a štěrkopísku do 63 mm</t>
  </si>
  <si>
    <t>https://podminky.urs.cz/item/CS_URS_2022_02/451573111</t>
  </si>
  <si>
    <t>"chránička na sděl. vedení - viz. Podrobná situace D.1.1.2.1.a" 80,0*1,1*0,1</t>
  </si>
  <si>
    <t>48</t>
  </si>
  <si>
    <t>452311121</t>
  </si>
  <si>
    <t>Podkladní desky z betonu prostého tř. C 8/10 otevřený výkop</t>
  </si>
  <si>
    <t>-67448257</t>
  </si>
  <si>
    <t>Podkladní a zajišťovací konstrukce z betonu prostého v otevřeném výkopu desky pod potrubí, stoky a drobné objekty z betonu tř. C 8/10</t>
  </si>
  <si>
    <t>https://podminky.urs.cz/item/CS_URS_2022_02/452311121</t>
  </si>
  <si>
    <t>"trubka TP - viz. D.1.1.2.6." 14,0*0,97*0,1</t>
  </si>
  <si>
    <t>49</t>
  </si>
  <si>
    <t>452351101</t>
  </si>
  <si>
    <t>Bednění podkladních desek nebo bloků nebo sedlového lože otevřený výkop</t>
  </si>
  <si>
    <t>-1392606552</t>
  </si>
  <si>
    <t>Bednění podkladních a zajišťovacích konstrukcí v otevřeném výkopu desek nebo sedlových loží pod potrubí, stoky a drobné objekty</t>
  </si>
  <si>
    <t>https://podminky.urs.cz/item/CS_URS_2022_02/452351101</t>
  </si>
  <si>
    <t>"trubka TP - viz. D.1.1.2.6." 14,0*2*0,1</t>
  </si>
  <si>
    <t>50</t>
  </si>
  <si>
    <t>465513127</t>
  </si>
  <si>
    <t>Dlažba z lomového kamene na cementovou maltu s vyspárováním tl 200 mm</t>
  </si>
  <si>
    <t>709881552</t>
  </si>
  <si>
    <t>Dlažba z lomového kamene lomařsky upraveného na cementovou maltu, s vyspárováním cementovou maltou, tl. kamene 200 mm</t>
  </si>
  <si>
    <t>https://podminky.urs.cz/item/CS_URS_2022_02/465513127</t>
  </si>
  <si>
    <t>Komunikace pozemní</t>
  </si>
  <si>
    <t>51</t>
  </si>
  <si>
    <t>561081121</t>
  </si>
  <si>
    <t>Zřízení podkladu ze zeminy upravené vápnem, cementem, směsnými pojivy tl přes 450 do 500 mm pl přes 1000 do 5000 m2</t>
  </si>
  <si>
    <t>-315700833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</si>
  <si>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450 do 500 mm</t>
  </si>
  <si>
    <t>https://podminky.urs.cz/item/CS_URS_2022_02/561081121</t>
  </si>
  <si>
    <t>"viz. Vzorové př. řezy D.1.1.2.1.a+b  + Tabulka kubatur D.1.1.2.7." 669,1*5,9</t>
  </si>
  <si>
    <t>52</t>
  </si>
  <si>
    <t>58591002</t>
  </si>
  <si>
    <t>pojivo hydraulické pro stabilizaci zeminy 50% vápna</t>
  </si>
  <si>
    <t>-1039244768</t>
  </si>
  <si>
    <t>"5%=44,2 kg/m2" 4282,59*44,2*0,001</t>
  </si>
  <si>
    <t>53</t>
  </si>
  <si>
    <t>564851111</t>
  </si>
  <si>
    <t>Podklad ze štěrkodrtě ŠD plochy přes 100 m2 tl 150 mm</t>
  </si>
  <si>
    <t>-1817429784</t>
  </si>
  <si>
    <t>Podklad ze štěrkodrti ŠD s rozprostřením a zhutněním plochy přes 100 m2, po zhutnění tl. 150 mm</t>
  </si>
  <si>
    <t>https://podminky.urs.cz/item/CS_URS_2022_02/564851111</t>
  </si>
  <si>
    <t>"viz. Tabulka kubatur D.1.1.2.7." 3569,3</t>
  </si>
  <si>
    <t>54</t>
  </si>
  <si>
    <t>564861111</t>
  </si>
  <si>
    <t>Podklad ze štěrkodrtě ŠD plochy přes 100 m2 tl 200 mm</t>
  </si>
  <si>
    <t>903209963</t>
  </si>
  <si>
    <t>Podklad ze štěrkodrti ŠD s rozprostřením a zhutněním plochy přes 100 m2, po zhutnění tl. 200 mm</t>
  </si>
  <si>
    <t>https://podminky.urs.cz/item/CS_URS_2022_02/564861111</t>
  </si>
  <si>
    <t>"viz. Tabulka kubatur D.1.1.2.7." 3882,6</t>
  </si>
  <si>
    <t>55</t>
  </si>
  <si>
    <t>565165121</t>
  </si>
  <si>
    <t>Asfaltový beton vrstva podkladní ACP 16+ (obalované kamenivo OKS) tl 80 mm š přes 3 m</t>
  </si>
  <si>
    <t>-1986769832</t>
  </si>
  <si>
    <t>Asfaltový beton vrstva podkladní ACP 16+ (obalované kamenivo střednězrnné - OKS) s rozprostřením a zhutněním v pruhu šířky přes 3 m, po zhutnění tl. 80 mm</t>
  </si>
  <si>
    <t>https://podminky.urs.cz/item/CS_URS_2022_02/565165121</t>
  </si>
  <si>
    <t>"viz. Vzorové př. řezy D.1.1.2.1.a+b" 669,1*4,24</t>
  </si>
  <si>
    <t>56</t>
  </si>
  <si>
    <t>569941132</t>
  </si>
  <si>
    <t>Zpevnění krajnic asfaltovým recyklátem tl 120 mm</t>
  </si>
  <si>
    <t>1035654761</t>
  </si>
  <si>
    <t>Zpevnění krajnic nebo komunikací pro pěší s rozprostřením a zhutněním, po zhutnění asfaltovým recyklátem tl. 120 mm</t>
  </si>
  <si>
    <t>https://podminky.urs.cz/item/CS_URS_2022_02/569941132</t>
  </si>
  <si>
    <t>"viz. Vzorový př. řezy D.1.1.2.1.a+b" 669,1*0,25*2</t>
  </si>
  <si>
    <t>57</t>
  </si>
  <si>
    <t>573111112</t>
  </si>
  <si>
    <t>Postřik živičný infiltrační s posypem z asfaltu množství 1 kg/m2</t>
  </si>
  <si>
    <t>-1689252153</t>
  </si>
  <si>
    <t>Postřik infiltrační PI z asfaltu silničního s posypem kamenivem, v množství 1,00 kg/m2</t>
  </si>
  <si>
    <t>https://podminky.urs.cz/item/CS_URS_2022_02/573111112</t>
  </si>
  <si>
    <t>"viz. Vzorové př. řezy D.1.1.2.1.a+b" 669,1*4,86</t>
  </si>
  <si>
    <t>58</t>
  </si>
  <si>
    <t>573211112</t>
  </si>
  <si>
    <t>Postřik živičný spojovací z asfaltu v množství 0,70 kg/m2</t>
  </si>
  <si>
    <t>189293087</t>
  </si>
  <si>
    <t>Postřik spojovací PS bez posypu kamenivem z asfaltu silničního, v množství 0,70 kg/m2</t>
  </si>
  <si>
    <t>https://podminky.urs.cz/item/CS_URS_2022_02/573211112</t>
  </si>
  <si>
    <t>"viz. Vzorové př. řezy D.1.1.2.1.a+b" 669,1*4,12</t>
  </si>
  <si>
    <t>59</t>
  </si>
  <si>
    <t>577134221</t>
  </si>
  <si>
    <t>Asfaltový beton vrstva obrusná ACO 11 (ABS) tř. II tl 40 mm š přes 3 m z nemodifikovaného asfaltu</t>
  </si>
  <si>
    <t>-128153471</t>
  </si>
  <si>
    <t>Asfaltový beton vrstva obrusná ACO 11 (ABS) s rozprostřením a se zhutněním z nemodifikovaného asfaltu v pruhu šířky přes 3 m tř. II, po zhutnění tl. 40 mm</t>
  </si>
  <si>
    <t>https://podminky.urs.cz/item/CS_URS_2022_02/577134221</t>
  </si>
  <si>
    <t>"viz. Vzorové př. řezy D.1.1.2.1.a+b" 669,1*4,06</t>
  </si>
  <si>
    <t>60</t>
  </si>
  <si>
    <t>599142111</t>
  </si>
  <si>
    <t>Úprava zálivky dilatačních nebo pracovních spár v cementobetonovém krytu hl do 40 mm š přes 20 do 40 mm</t>
  </si>
  <si>
    <t>778874968</t>
  </si>
  <si>
    <t>Úprava zálivky dilatačních nebo pracovních spár v cementobetonovém krytu, hloubky do 40 mm, šířky přes 20 do 40 mm</t>
  </si>
  <si>
    <t>https://podminky.urs.cz/item/CS_URS_2022_02/599142111</t>
  </si>
  <si>
    <t>"napojení na ZÚ - viz. D.1.1.2.1.a" 4,5</t>
  </si>
  <si>
    <t>Trubní vedení</t>
  </si>
  <si>
    <t>61</t>
  </si>
  <si>
    <t>899999003-R</t>
  </si>
  <si>
    <t xml:space="preserve">M+D dělené kabelové chráničky PE D 110 </t>
  </si>
  <si>
    <t>857142492</t>
  </si>
  <si>
    <t>M+D dělené kabelové chráničky PE D 110</t>
  </si>
  <si>
    <t>"sděl. vedení - viz. Podrobná situace D.1.1.2.1.a" 80,0</t>
  </si>
  <si>
    <t>62</t>
  </si>
  <si>
    <t>899999005-R</t>
  </si>
  <si>
    <t>Rezervní trubka PE D 110 mm</t>
  </si>
  <si>
    <t>224446122</t>
  </si>
  <si>
    <t>Poznámka k položce:_x000D_
Osazení rezervní chráničky PE D 110 se zatahovacím lankem, na koncích zaslepena a opatřena minimarkery.</t>
  </si>
  <si>
    <t>63</t>
  </si>
  <si>
    <t>899999016-R</t>
  </si>
  <si>
    <t>Řezání trub PP DN 600 0°- 60°</t>
  </si>
  <si>
    <t>596902144</t>
  </si>
  <si>
    <t>"viz. D.1.1.2.6." 2</t>
  </si>
  <si>
    <t>Ostatní konstrukce a práce, bourání</t>
  </si>
  <si>
    <t>64</t>
  </si>
  <si>
    <t>916131213</t>
  </si>
  <si>
    <t>Osazení silničního obrubníku betonového stojatého s boční opěrou do lože z betonu prostého</t>
  </si>
  <si>
    <t>369535885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</si>
  <si>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</si>
  <si>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https://podminky.urs.cz/item/CS_URS_2022_02/916131213</t>
  </si>
  <si>
    <t>"sjezdy - viz. D.1.1.2.1.a+b" 6+3+5+3,5+6+8+8+8+17</t>
  </si>
  <si>
    <t>"sjezdy na C2a + C5b - viz. D.1.1.2.1.a+b" 17+22</t>
  </si>
  <si>
    <t>65</t>
  </si>
  <si>
    <t>59217031</t>
  </si>
  <si>
    <t>obrubník betonový silniční 1000x150x250mm</t>
  </si>
  <si>
    <t>-674402030</t>
  </si>
  <si>
    <t>66</t>
  </si>
  <si>
    <t>59217026</t>
  </si>
  <si>
    <t>obrubník betonový silniční 500x150x250mm</t>
  </si>
  <si>
    <t>-1350791627</t>
  </si>
  <si>
    <t>67</t>
  </si>
  <si>
    <t>916991121</t>
  </si>
  <si>
    <t>Lože pod obrubníky, krajníky nebo obruby z dlažebních kostek z betonu prostého</t>
  </si>
  <si>
    <t>523652942</t>
  </si>
  <si>
    <t>Lože pod obrubníky, krajníky nebo obruby z dlažebních kostek z betonu prostého</t>
  </si>
  <si>
    <t>https://podminky.urs.cz/item/CS_URS_2022_02/916991121</t>
  </si>
  <si>
    <t>"lože nad 10 cm" 103,5*0,45*0,05</t>
  </si>
  <si>
    <t>68</t>
  </si>
  <si>
    <t>919551014</t>
  </si>
  <si>
    <t>Zřízení propustků z trub plastových DN 600</t>
  </si>
  <si>
    <t>1682311280</t>
  </si>
  <si>
    <t>Zřízení propustků a hospodářských přejezdů z trub plastových do DN 600</t>
  </si>
  <si>
    <t>https://podminky.urs.cz/item/CS_URS_2022_02/919551014</t>
  </si>
  <si>
    <t>Poznámka k položce:_x000D_
 V cenách jsou započteny i náklady na montáž potrubí na betonové pražce nebo silniční panely včetně dodávky podkladních prefabrikátů,
 bednění a obetonování potrubí.</t>
  </si>
  <si>
    <t>"viz. D.1.1.2.6." 14,6</t>
  </si>
  <si>
    <t>69</t>
  </si>
  <si>
    <t>28617281</t>
  </si>
  <si>
    <t>trubka kanalizační PP korugovaná DN 600x6000mm SN16</t>
  </si>
  <si>
    <t>-233566100</t>
  </si>
  <si>
    <t>14,6*1,02</t>
  </si>
  <si>
    <t>14,892*1,015 'Přepočtené koeficientem množství</t>
  </si>
  <si>
    <t>70</t>
  </si>
  <si>
    <t>919726122</t>
  </si>
  <si>
    <t>Geotextilie pro ochranu, separaci a filtraci netkaná měrná hm přes 200 do 300 g/m2</t>
  </si>
  <si>
    <t>701390179</t>
  </si>
  <si>
    <t>Geotextilie netkaná pro ochranu, separaci nebo filtraci měrná hmotnost přes 200 do 300 g/m2</t>
  </si>
  <si>
    <t>https://podminky.urs.cz/item/CS_URS_2022_02/919726122</t>
  </si>
  <si>
    <t>"sanace podloží v km 0,581-0,669 - viz. Tabulka kubatur D.1.1.2.7." 719,4</t>
  </si>
  <si>
    <t>71</t>
  </si>
  <si>
    <t>919735111</t>
  </si>
  <si>
    <t>Řezání stávajícího živičného krytu hl do 50 mm</t>
  </si>
  <si>
    <t>-1780962201</t>
  </si>
  <si>
    <t>Řezání stávajícího živičného krytu nebo podkladu hloubky do 50 mm</t>
  </si>
  <si>
    <t>https://podminky.urs.cz/item/CS_URS_2022_02/919735111</t>
  </si>
  <si>
    <t>72</t>
  </si>
  <si>
    <t>938902113</t>
  </si>
  <si>
    <t>Čištění příkopů komunikací příkopovým rypadlem objem nánosu přes 0,3 do 0,5 m3/m</t>
  </si>
  <si>
    <t>-917408117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</si>
  <si>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přes 0,30 do 0,50 m3/m</t>
  </si>
  <si>
    <t>https://podminky.urs.cz/item/CS_URS_2022_02/938902113</t>
  </si>
  <si>
    <t>"čištění příkopu z důvodu nevýstavby C2a" 40,0</t>
  </si>
  <si>
    <t>73</t>
  </si>
  <si>
    <t>962022491</t>
  </si>
  <si>
    <t>Bourání zdiva nadzákladového kamenného na MC přes 1 m3</t>
  </si>
  <si>
    <t>-1747284618</t>
  </si>
  <si>
    <t>Bourání zdiva nadzákladového kamenného na maltu cementovou, objemu přes 1 m3</t>
  </si>
  <si>
    <t>https://podminky.urs.cz/item/CS_URS_2022_02/962022491</t>
  </si>
  <si>
    <t>"kamenná zídka - viz. D.1.1.2.1.a" 10,0</t>
  </si>
  <si>
    <t>74</t>
  </si>
  <si>
    <t>966003822</t>
  </si>
  <si>
    <t>Rozebrání oplocení bez příčníků s dřevěnými sloupky z tyčoviny</t>
  </si>
  <si>
    <t>1524836377</t>
  </si>
  <si>
    <t>Rozebrání dřevěného oplocení se sloupky osové vzdálenosti do 4,00 m, výšky do 2,50 m, osazených do hloubky 1,00 m bez příčníků, s dřevěnými sloupky z tyčoviny</t>
  </si>
  <si>
    <t>https://podminky.urs.cz/item/CS_URS_2022_02/966003822</t>
  </si>
  <si>
    <t>Poznámka k položce:_x000D_
- ponechat na místě vlastníkovi</t>
  </si>
  <si>
    <t>"jednoduché dřevěné zábradlí - viz. D.1.1.2.1.a" 35,0</t>
  </si>
  <si>
    <t>75</t>
  </si>
  <si>
    <t>966062111</t>
  </si>
  <si>
    <t>Bourání sloupků a vzpěr plotových dřevěných zasypaných zeminou</t>
  </si>
  <si>
    <t>-2094022805</t>
  </si>
  <si>
    <t>Bourání plotových sloupků a vzpěr dřevěných výšky do 2,5 m zasypaných zeminou</t>
  </si>
  <si>
    <t>https://podminky.urs.cz/item/CS_URS_2022_02/966062111</t>
  </si>
  <si>
    <t>"k pletivovému oplocení" 16</t>
  </si>
  <si>
    <t>76</t>
  </si>
  <si>
    <t>966071821</t>
  </si>
  <si>
    <t>Rozebrání oplocení z drátěného pletiva se čtvercovými oky v do 1,6 m</t>
  </si>
  <si>
    <t>-955477908</t>
  </si>
  <si>
    <t>Rozebrání oplocení z pletiva drátěného se čtvercovými oky, výšky do 1,6 m</t>
  </si>
  <si>
    <t>https://podminky.urs.cz/item/CS_URS_2022_02/966071821</t>
  </si>
  <si>
    <t>"viz. D.1.1.2.1.a (odpočet brány)" 52,0-6,0</t>
  </si>
  <si>
    <t>77</t>
  </si>
  <si>
    <t>966073811</t>
  </si>
  <si>
    <t>Rozebrání vrat a vrátek k oplocení pl přes 4 do 6 m2</t>
  </si>
  <si>
    <t>349321574</t>
  </si>
  <si>
    <t>Rozebrání vrat a vrátek k oplocení plochy jednotlivě přes 2 do 6 m2</t>
  </si>
  <si>
    <t>https://podminky.urs.cz/item/CS_URS_2022_02/966073811</t>
  </si>
  <si>
    <t>"brána (dřevěný rám, výplň pletivo - 2 křídla)" 2</t>
  </si>
  <si>
    <t>997</t>
  </si>
  <si>
    <t>Přesun sutě</t>
  </si>
  <si>
    <t>78</t>
  </si>
  <si>
    <t>997013501</t>
  </si>
  <si>
    <t>Odvoz suti a vybouraných hmot na skládku nebo meziskládku do 1 km se složením</t>
  </si>
  <si>
    <t>-224098972</t>
  </si>
  <si>
    <t>Odvoz suti a vybouraných hmot na skládku nebo meziskládku se složením, na vzdálenost do 1 km</t>
  </si>
  <si>
    <t>https://podminky.urs.cz/item/CS_URS_2022_02/997013501</t>
  </si>
  <si>
    <t>"zdivo z kamenné zídky" 25,0</t>
  </si>
  <si>
    <t>79</t>
  </si>
  <si>
    <t>997013509</t>
  </si>
  <si>
    <t>Příplatek k odvozu suti a vybouraných hmot na skládku ZKD 1 km přes 1 km</t>
  </si>
  <si>
    <t>724854902</t>
  </si>
  <si>
    <t>Odvoz suti a vybouraných hmot na skládku nebo meziskládku se složením, na vzdálenost Příplatek k ceně za každý další i započatý 1 km přes 1 km</t>
  </si>
  <si>
    <t>https://podminky.urs.cz/item/CS_URS_2022_02/997013509</t>
  </si>
  <si>
    <t>33*25,0</t>
  </si>
  <si>
    <t>80</t>
  </si>
  <si>
    <t>997013871</t>
  </si>
  <si>
    <t>Poplatek za uložení stavebního odpadu na recyklační skládce (skládkovné) směsného stavebního a demoličního kód odpadu 17 09 04</t>
  </si>
  <si>
    <t>1085481869</t>
  </si>
  <si>
    <t>Poplatek za uložení stavebního odpadu na recyklační skládce (skládkovné) směsného stavebního a demoličního zatříděného do Katalogu odpadů pod kódem 17 09 04</t>
  </si>
  <si>
    <t>https://podminky.urs.cz/item/CS_URS_2022_02/997013871</t>
  </si>
  <si>
    <t>81</t>
  </si>
  <si>
    <t>997221551</t>
  </si>
  <si>
    <t>Vodorovná doprava suti ze sypkých materiálů do 1 km</t>
  </si>
  <si>
    <t>-1624602890</t>
  </si>
  <si>
    <t>Vodorovná doprava suti bez naložení, ale se složením a s hrubým urovnáním ze sypkých materiálů, na vzdálenost do 1 km</t>
  </si>
  <si>
    <t>https://podminky.urs.cz/item/CS_URS_2022_02/997221551</t>
  </si>
  <si>
    <t>"živice" 10,580</t>
  </si>
  <si>
    <t>"nános z příkopu" 12,960</t>
  </si>
  <si>
    <t>82</t>
  </si>
  <si>
    <t>997221559</t>
  </si>
  <si>
    <t>Příplatek ZKD 1 km u vodorovné dopravy suti ze sypkých materiálů</t>
  </si>
  <si>
    <t>1631994228</t>
  </si>
  <si>
    <t>Vodorovná doprava suti bez naložení, ale se složením a s hrubým urovnáním Příplatek k ceně za každý další i započatý 1 km přes 1 km</t>
  </si>
  <si>
    <t>https://podminky.urs.cz/item/CS_URS_2022_02/997221559</t>
  </si>
  <si>
    <t>"živice" 33*10,580</t>
  </si>
  <si>
    <t>"nános z příkopu" 19*12,960</t>
  </si>
  <si>
    <t>83</t>
  </si>
  <si>
    <t>997221873</t>
  </si>
  <si>
    <t>385456935</t>
  </si>
  <si>
    <t>https://podminky.urs.cz/item/CS_URS_2022_02/997221873</t>
  </si>
  <si>
    <t>84</t>
  </si>
  <si>
    <t>997221875</t>
  </si>
  <si>
    <t>Poplatek za uložení stavebního odpadu na recyklační skládce (skládkovné) asfaltového bez obsahu dehtu zatříděného do Katalogu odpadů pod kódem 17 03 02</t>
  </si>
  <si>
    <t>792827405</t>
  </si>
  <si>
    <t>https://podminky.urs.cz/item/CS_URS_2022_02/997221875</t>
  </si>
  <si>
    <t>998</t>
  </si>
  <si>
    <t>Přesun hmot</t>
  </si>
  <si>
    <t>85</t>
  </si>
  <si>
    <t>998225111</t>
  </si>
  <si>
    <t>Přesun hmot pro pozemní komunikace s krytem z kamene, monolitickým betonovým nebo živičným</t>
  </si>
  <si>
    <t>393181604</t>
  </si>
  <si>
    <t>Přesun hmot pro komunikace s krytem z kameniva, monolitickým betonovým nebo živičným dopravní vzdálenost do 200 m jakékoliv délky objektu</t>
  </si>
  <si>
    <t>https://podminky.urs.cz/item/CS_URS_2022_02/998225111</t>
  </si>
  <si>
    <t>PSV</t>
  </si>
  <si>
    <t>Práce a dodávky PSV</t>
  </si>
  <si>
    <t>711</t>
  </si>
  <si>
    <t>Izolace proti vodě, vlhkosti a plynům</t>
  </si>
  <si>
    <t>86</t>
  </si>
  <si>
    <t>711161273</t>
  </si>
  <si>
    <t>Provedení izolace proti zemní vlhkosti svislé z nopové fólie</t>
  </si>
  <si>
    <t>-1587375349</t>
  </si>
  <si>
    <t>Provedení izolace proti zemní vlhkosti nopovou fólií na ploše svislé S z nopové fólie</t>
  </si>
  <si>
    <t>https://podminky.urs.cz/item/CS_URS_2022_02/711161273</t>
  </si>
  <si>
    <t>"palisády - viz. D.1.1.2.4." 30,0</t>
  </si>
  <si>
    <t>87</t>
  </si>
  <si>
    <t>28323005</t>
  </si>
  <si>
    <t>fólie profilovaná (nopová) drenážní HDPE s výškou nopů 8mm</t>
  </si>
  <si>
    <t>-1830368427</t>
  </si>
  <si>
    <t>30,0*1,22</t>
  </si>
  <si>
    <t>VON - Vedlejší a ostatní náklady</t>
  </si>
  <si>
    <t>VRN - Vedlejší rozpočtové náklady</t>
  </si>
  <si>
    <t xml:space="preserve">    VRN3 - Vedlejší náklady</t>
  </si>
  <si>
    <t xml:space="preserve">    VRN9 - Ostatní náklady</t>
  </si>
  <si>
    <t>VRN</t>
  </si>
  <si>
    <t>Vedlejší rozpočtové náklady</t>
  </si>
  <si>
    <t>VRN3</t>
  </si>
  <si>
    <t>Vedlejší náklady</t>
  </si>
  <si>
    <t>031002000</t>
  </si>
  <si>
    <t>Zařízení staveniště</t>
  </si>
  <si>
    <t>soubor</t>
  </si>
  <si>
    <t>1024</t>
  </si>
  <si>
    <t>-540986629</t>
  </si>
  <si>
    <t xml:space="preserve">Zřízení zařízení staveniště a jeho následné odstranění. </t>
  </si>
  <si>
    <t xml:space="preserve">Poznámka k položce:_x000D_
Zřízení zařízení staveniště, jeho připojení na sítě, oplocení prostoru a jejich následné odstranění. Zajištění přístupu k jednotlivým úsekům stavby za účelem provádění a uvedení do původního stavu po ukončení stavby (včetně osetí travním semenem), náhrada za dočasné zábory ploch. Zřízení a odstranění dočasných sjezdů, nájezdů, lávek přes výkopy. Zajištění výkopů zábradlím. Zřízení čistících zón před výjezdem z obvodu staveniště. Zajištění bezpečnosti práce. Ochrany životního prostředí (stromů, porostů a vegetačních ploch dle ČSN 83 9061). _x000D_
Plocha zařízení staveniště bude zpevněna silničními panely - 400 m2. Před pokládkou panelů bude provedena skrývka ornice v tl. 200 mm, která bude po ukončení stavby opět rozprostřena. Poté bude provedena rekultivace plochy, spočívající min. v kypření, hnojení, smykování atd. </t>
  </si>
  <si>
    <t>031002002</t>
  </si>
  <si>
    <t>Dopravní značení na staveništi</t>
  </si>
  <si>
    <t>-784178574</t>
  </si>
  <si>
    <t>Poznámka k položce:_x000D_
Projednání a zajištění zvláštního užívání komunikací a veřejných ploch, zajištění dopravního značení
 k dopravním omezením vč. případné světelné signalizace, jejich údržba a přemisťování a následné odstranění, a to v rozsahu nezbytném pro řádné a bezpečné provádění stavby.</t>
  </si>
  <si>
    <t>031004000</t>
  </si>
  <si>
    <t>Práce v ochranném pásmu</t>
  </si>
  <si>
    <t>2016342533</t>
  </si>
  <si>
    <t>Poznámka k položce:_x000D_
Práce v ochranném pásmu lesa a LBC 7.</t>
  </si>
  <si>
    <t>VRN9</t>
  </si>
  <si>
    <t>Ostatní náklady</t>
  </si>
  <si>
    <t>090001000</t>
  </si>
  <si>
    <t xml:space="preserve">Geodetické vytýčení před zahájením realizace 
stavebních prací </t>
  </si>
  <si>
    <t>-166354430</t>
  </si>
  <si>
    <t>Poznámka k položce:_x000D_
cesta dl. 669 m</t>
  </si>
  <si>
    <t>091003000</t>
  </si>
  <si>
    <t>Geodetické práce po výstavbě</t>
  </si>
  <si>
    <t>-1902243394</t>
  </si>
  <si>
    <t>Poznámka k položce:_x000D_
Geodetické zaměření skutečně provedeného díla pro kolaudační řízení. 3x v grafické (tištěné) podobě a 1x v digitálním vyhotovení.</t>
  </si>
  <si>
    <t>091003001</t>
  </si>
  <si>
    <t>Vytýčení podzemních inženýrských sítí</t>
  </si>
  <si>
    <t>-807220214</t>
  </si>
  <si>
    <t xml:space="preserve">Poznámka k položce:_x000D_
Zajištění ochrany a vytýčení podzemních inženýrských sítí uvedených v projektové dokumentaci dle podmínek z dokladové části projektu (např. sdělovací vedení, kabel NN)._x000D_
</t>
  </si>
  <si>
    <t>091204000</t>
  </si>
  <si>
    <t>Dokumentace skutečného provedení stavby</t>
  </si>
  <si>
    <t>-955265231</t>
  </si>
  <si>
    <t xml:space="preserve">Poznámka k položce:_x000D_
Vypracování projektové dokumentace skutečného provedení díla 3x v grafické (tištěné) podobě a 1x v digitálním vyhotovení_x000D_
</t>
  </si>
  <si>
    <t>091204001</t>
  </si>
  <si>
    <t>Zpracování podkladů do DTM</t>
  </si>
  <si>
    <t>718127778</t>
  </si>
  <si>
    <t>091404000</t>
  </si>
  <si>
    <t>Zkoušky, atesty a revize podle ČSN a případných jiných právních nebo technických předpisů</t>
  </si>
  <si>
    <t>318486557</t>
  </si>
  <si>
    <t>Poznámka k položce:_x000D_
Zajištění všech ostatních nezbytných zkoušek, atestů a revizí podle ČSN a případných jiných právních nebo technických předpisů platných v době provádění a předání díla, kterými bude prokázáno dosažení předepsané kvality a předepsaných technických parametrů díla._x000D_
Po vytvoření pláně dodavatel zajistí ověření únosnosti pláně a na základě výsledků zajistí u autorizované společnosti ověření vhodnosti navržené směsi pro vylepšení pláně včetně mocnosti. Výsledky budou odsouhlaseny na kontrolním dnu autorským dozorem, dozorem investora a investorem.</t>
  </si>
  <si>
    <t>091405000</t>
  </si>
  <si>
    <t xml:space="preserve">Náhrada porušených drenáží </t>
  </si>
  <si>
    <t>1379213812</t>
  </si>
  <si>
    <t>Náhrada porušených drenáží</t>
  </si>
  <si>
    <t xml:space="preserve">Poznámka k položce:_x000D_
V ceně je zahrnuto: 12 m drenážní trubky vč. spojek, výkop, hutněný zásyp vytěženou zeminou, lože a obsyp štěrkopískem._x000D_
</t>
  </si>
  <si>
    <t>091406000</t>
  </si>
  <si>
    <t>Publicita projektu - informační tabule</t>
  </si>
  <si>
    <t>ks</t>
  </si>
  <si>
    <t>-973497726</t>
  </si>
  <si>
    <t xml:space="preserve">Poznámka k položce:_x000D_
Zhotovení a instalace prezentační cedule 
nejpozději do jednoho měsíce od převzetí staveniště na místě realizace (dočasná) a následná instalace prezentační cedule po dokončení stavby (trvalá)._x000D_
</t>
  </si>
  <si>
    <t>091806001</t>
  </si>
  <si>
    <t>Analýza všech druhů odpadů ukládaných na skládku</t>
  </si>
  <si>
    <t>-157739458</t>
  </si>
  <si>
    <t>Poznámka k položce:_x000D_
Před uložením odpadů na skládku je nutné doložit analýzy všech druhů odpadů dodávaných na skládku a současně vypracovat Základní popis odpadu na základě výsledků těchto zkoušek odpadu. Nedílnou součástí protokolu o zkoušce musí být také protokol o odběru vzorku a doložení akreditace příslušné laboratoře.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</si>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</sst>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35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vertical="top"/>
    </xf>
    <xf numFmtId="0" fontId="48" fillId="0" borderId="1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horizontal="center" vertical="center"/>
    </xf>
    <xf numFmtId="49" fontId="48" fillId="0" borderId="1" xfId="0" applyNumberFormat="1" applyFont="1" applyBorder="1" applyAlignment="1" applyProtection="1">
      <alignment horizontal="left" vertical="center"/>
    </xf>
    <xf numFmtId="0" fontId="47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0" fontId="39" fillId="0" borderId="1" xfId="0" applyFont="1" applyBorder="1" applyAlignment="1">
      <alignment horizontal="center" vertical="center" wrapText="1"/>
    </xf>
    <xf numFmtId="49" fontId="41" fillId="0" borderId="1" xfId="0" applyNumberFormat="1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2/167151101" TargetMode="External"/><Relationship Id="rId18" Type="http://schemas.openxmlformats.org/officeDocument/2006/relationships/hyperlink" Target="https://podminky.urs.cz/item/CS_URS_2022_02/171251201" TargetMode="External"/><Relationship Id="rId26" Type="http://schemas.openxmlformats.org/officeDocument/2006/relationships/hyperlink" Target="https://podminky.urs.cz/item/CS_URS_2022_02/182251101" TargetMode="External"/><Relationship Id="rId39" Type="http://schemas.openxmlformats.org/officeDocument/2006/relationships/hyperlink" Target="https://podminky.urs.cz/item/CS_URS_2022_02/452311121" TargetMode="External"/><Relationship Id="rId21" Type="http://schemas.openxmlformats.org/officeDocument/2006/relationships/hyperlink" Target="https://podminky.urs.cz/item/CS_URS_2022_02/181351003" TargetMode="External"/><Relationship Id="rId34" Type="http://schemas.openxmlformats.org/officeDocument/2006/relationships/hyperlink" Target="https://podminky.urs.cz/item/CS_URS_2022_02/274362021" TargetMode="External"/><Relationship Id="rId42" Type="http://schemas.openxmlformats.org/officeDocument/2006/relationships/hyperlink" Target="https://podminky.urs.cz/item/CS_URS_2022_02/561081121" TargetMode="External"/><Relationship Id="rId47" Type="http://schemas.openxmlformats.org/officeDocument/2006/relationships/hyperlink" Target="https://podminky.urs.cz/item/CS_URS_2022_02/573111112" TargetMode="External"/><Relationship Id="rId50" Type="http://schemas.openxmlformats.org/officeDocument/2006/relationships/hyperlink" Target="https://podminky.urs.cz/item/CS_URS_2022_02/599142111" TargetMode="External"/><Relationship Id="rId55" Type="http://schemas.openxmlformats.org/officeDocument/2006/relationships/hyperlink" Target="https://podminky.urs.cz/item/CS_URS_2022_02/919735111" TargetMode="External"/><Relationship Id="rId63" Type="http://schemas.openxmlformats.org/officeDocument/2006/relationships/hyperlink" Target="https://podminky.urs.cz/item/CS_URS_2022_02/997013509" TargetMode="External"/><Relationship Id="rId68" Type="http://schemas.openxmlformats.org/officeDocument/2006/relationships/hyperlink" Target="https://podminky.urs.cz/item/CS_URS_2022_02/997221875" TargetMode="External"/><Relationship Id="rId7" Type="http://schemas.openxmlformats.org/officeDocument/2006/relationships/hyperlink" Target="https://podminky.urs.cz/item/CS_URS_2022_02/132251104" TargetMode="External"/><Relationship Id="rId71" Type="http://schemas.openxmlformats.org/officeDocument/2006/relationships/drawing" Target="../drawings/drawing2.xml"/><Relationship Id="rId2" Type="http://schemas.openxmlformats.org/officeDocument/2006/relationships/hyperlink" Target="https://podminky.urs.cz/item/CS_URS_2022_02/119001421" TargetMode="External"/><Relationship Id="rId16" Type="http://schemas.openxmlformats.org/officeDocument/2006/relationships/hyperlink" Target="https://podminky.urs.cz/item/CS_URS_2022_02/171151131" TargetMode="External"/><Relationship Id="rId29" Type="http://schemas.openxmlformats.org/officeDocument/2006/relationships/hyperlink" Target="https://podminky.urs.cz/item/CS_URS_2022_02/211531111" TargetMode="External"/><Relationship Id="rId1" Type="http://schemas.openxmlformats.org/officeDocument/2006/relationships/hyperlink" Target="https://podminky.urs.cz/item/CS_URS_2022_02/113154124" TargetMode="External"/><Relationship Id="rId6" Type="http://schemas.openxmlformats.org/officeDocument/2006/relationships/hyperlink" Target="https://podminky.urs.cz/item/CS_URS_2022_02/131251100" TargetMode="External"/><Relationship Id="rId11" Type="http://schemas.openxmlformats.org/officeDocument/2006/relationships/hyperlink" Target="https://podminky.urs.cz/item/CS_URS_2022_02/162751117" TargetMode="External"/><Relationship Id="rId24" Type="http://schemas.openxmlformats.org/officeDocument/2006/relationships/hyperlink" Target="https://podminky.urs.cz/item/CS_URS_2022_02/181951112" TargetMode="External"/><Relationship Id="rId32" Type="http://schemas.openxmlformats.org/officeDocument/2006/relationships/hyperlink" Target="https://podminky.urs.cz/item/CS_URS_2022_02/274351121" TargetMode="External"/><Relationship Id="rId37" Type="http://schemas.openxmlformats.org/officeDocument/2006/relationships/hyperlink" Target="https://podminky.urs.cz/item/CS_URS_2022_02/451314212" TargetMode="External"/><Relationship Id="rId40" Type="http://schemas.openxmlformats.org/officeDocument/2006/relationships/hyperlink" Target="https://podminky.urs.cz/item/CS_URS_2022_02/452351101" TargetMode="External"/><Relationship Id="rId45" Type="http://schemas.openxmlformats.org/officeDocument/2006/relationships/hyperlink" Target="https://podminky.urs.cz/item/CS_URS_2022_02/565165121" TargetMode="External"/><Relationship Id="rId53" Type="http://schemas.openxmlformats.org/officeDocument/2006/relationships/hyperlink" Target="https://podminky.urs.cz/item/CS_URS_2022_02/919551014" TargetMode="External"/><Relationship Id="rId58" Type="http://schemas.openxmlformats.org/officeDocument/2006/relationships/hyperlink" Target="https://podminky.urs.cz/item/CS_URS_2022_02/966003822" TargetMode="External"/><Relationship Id="rId66" Type="http://schemas.openxmlformats.org/officeDocument/2006/relationships/hyperlink" Target="https://podminky.urs.cz/item/CS_URS_2022_02/997221559" TargetMode="External"/><Relationship Id="rId5" Type="http://schemas.openxmlformats.org/officeDocument/2006/relationships/hyperlink" Target="https://podminky.urs.cz/item/CS_URS_2022_02/129001101" TargetMode="External"/><Relationship Id="rId15" Type="http://schemas.openxmlformats.org/officeDocument/2006/relationships/hyperlink" Target="https://podminky.urs.cz/item/CS_URS_2022_02/171151112" TargetMode="External"/><Relationship Id="rId23" Type="http://schemas.openxmlformats.org/officeDocument/2006/relationships/hyperlink" Target="https://podminky.urs.cz/item/CS_URS_2022_02/181451121" TargetMode="External"/><Relationship Id="rId28" Type="http://schemas.openxmlformats.org/officeDocument/2006/relationships/hyperlink" Target="https://podminky.urs.cz/item/CS_URS_2022_02/183405211" TargetMode="External"/><Relationship Id="rId36" Type="http://schemas.openxmlformats.org/officeDocument/2006/relationships/hyperlink" Target="https://podminky.urs.cz/item/CS_URS_2022_02/339921133" TargetMode="External"/><Relationship Id="rId49" Type="http://schemas.openxmlformats.org/officeDocument/2006/relationships/hyperlink" Target="https://podminky.urs.cz/item/CS_URS_2022_02/577134221" TargetMode="External"/><Relationship Id="rId57" Type="http://schemas.openxmlformats.org/officeDocument/2006/relationships/hyperlink" Target="https://podminky.urs.cz/item/CS_URS_2022_02/962022491" TargetMode="External"/><Relationship Id="rId61" Type="http://schemas.openxmlformats.org/officeDocument/2006/relationships/hyperlink" Target="https://podminky.urs.cz/item/CS_URS_2022_02/966073811" TargetMode="External"/><Relationship Id="rId10" Type="http://schemas.openxmlformats.org/officeDocument/2006/relationships/hyperlink" Target="https://podminky.urs.cz/item/CS_URS_2022_02/139001101" TargetMode="External"/><Relationship Id="rId19" Type="http://schemas.openxmlformats.org/officeDocument/2006/relationships/hyperlink" Target="https://podminky.urs.cz/item/CS_URS_2022_02/174151101" TargetMode="External"/><Relationship Id="rId31" Type="http://schemas.openxmlformats.org/officeDocument/2006/relationships/hyperlink" Target="https://podminky.urs.cz/item/CS_URS_2022_02/274321511" TargetMode="External"/><Relationship Id="rId44" Type="http://schemas.openxmlformats.org/officeDocument/2006/relationships/hyperlink" Target="https://podminky.urs.cz/item/CS_URS_2022_02/564861111" TargetMode="External"/><Relationship Id="rId52" Type="http://schemas.openxmlformats.org/officeDocument/2006/relationships/hyperlink" Target="https://podminky.urs.cz/item/CS_URS_2022_02/916991121" TargetMode="External"/><Relationship Id="rId60" Type="http://schemas.openxmlformats.org/officeDocument/2006/relationships/hyperlink" Target="https://podminky.urs.cz/item/CS_URS_2022_02/966071821" TargetMode="External"/><Relationship Id="rId65" Type="http://schemas.openxmlformats.org/officeDocument/2006/relationships/hyperlink" Target="https://podminky.urs.cz/item/CS_URS_2022_02/997221551" TargetMode="External"/><Relationship Id="rId4" Type="http://schemas.openxmlformats.org/officeDocument/2006/relationships/hyperlink" Target="https://podminky.urs.cz/item/CS_URS_2022_02/122252206" TargetMode="External"/><Relationship Id="rId9" Type="http://schemas.openxmlformats.org/officeDocument/2006/relationships/hyperlink" Target="https://podminky.urs.cz/item/CS_URS_2022_02/132251253" TargetMode="External"/><Relationship Id="rId14" Type="http://schemas.openxmlformats.org/officeDocument/2006/relationships/hyperlink" Target="https://podminky.urs.cz/item/CS_URS_2022_02/171151111" TargetMode="External"/><Relationship Id="rId22" Type="http://schemas.openxmlformats.org/officeDocument/2006/relationships/hyperlink" Target="https://podminky.urs.cz/item/CS_URS_2022_02/181351113" TargetMode="External"/><Relationship Id="rId27" Type="http://schemas.openxmlformats.org/officeDocument/2006/relationships/hyperlink" Target="https://podminky.urs.cz/item/CS_URS_2022_02/182351133" TargetMode="External"/><Relationship Id="rId30" Type="http://schemas.openxmlformats.org/officeDocument/2006/relationships/hyperlink" Target="https://podminky.urs.cz/item/CS_URS_2022_02/212755214" TargetMode="External"/><Relationship Id="rId35" Type="http://schemas.openxmlformats.org/officeDocument/2006/relationships/hyperlink" Target="https://podminky.urs.cz/item/CS_URS_2022_02/339921132" TargetMode="External"/><Relationship Id="rId43" Type="http://schemas.openxmlformats.org/officeDocument/2006/relationships/hyperlink" Target="https://podminky.urs.cz/item/CS_URS_2022_02/564851111" TargetMode="External"/><Relationship Id="rId48" Type="http://schemas.openxmlformats.org/officeDocument/2006/relationships/hyperlink" Target="https://podminky.urs.cz/item/CS_URS_2022_02/573211112" TargetMode="External"/><Relationship Id="rId56" Type="http://schemas.openxmlformats.org/officeDocument/2006/relationships/hyperlink" Target="https://podminky.urs.cz/item/CS_URS_2022_02/938902113" TargetMode="External"/><Relationship Id="rId64" Type="http://schemas.openxmlformats.org/officeDocument/2006/relationships/hyperlink" Target="https://podminky.urs.cz/item/CS_URS_2022_02/997013871" TargetMode="External"/><Relationship Id="rId69" Type="http://schemas.openxmlformats.org/officeDocument/2006/relationships/hyperlink" Target="https://podminky.urs.cz/item/CS_URS_2022_02/998225111" TargetMode="External"/><Relationship Id="rId8" Type="http://schemas.openxmlformats.org/officeDocument/2006/relationships/hyperlink" Target="https://podminky.urs.cz/item/CS_URS_2022_02/132251251" TargetMode="External"/><Relationship Id="rId51" Type="http://schemas.openxmlformats.org/officeDocument/2006/relationships/hyperlink" Target="https://podminky.urs.cz/item/CS_URS_2022_02/916131213" TargetMode="External"/><Relationship Id="rId3" Type="http://schemas.openxmlformats.org/officeDocument/2006/relationships/hyperlink" Target="https://podminky.urs.cz/item/CS_URS_2022_02/121151123" TargetMode="External"/><Relationship Id="rId12" Type="http://schemas.openxmlformats.org/officeDocument/2006/relationships/hyperlink" Target="https://podminky.urs.cz/item/CS_URS_2022_02/162751119" TargetMode="External"/><Relationship Id="rId17" Type="http://schemas.openxmlformats.org/officeDocument/2006/relationships/hyperlink" Target="https://podminky.urs.cz/item/CS_URS_2022_02/171201231" TargetMode="External"/><Relationship Id="rId25" Type="http://schemas.openxmlformats.org/officeDocument/2006/relationships/hyperlink" Target="https://podminky.urs.cz/item/CS_URS_2022_02/182151111" TargetMode="External"/><Relationship Id="rId33" Type="http://schemas.openxmlformats.org/officeDocument/2006/relationships/hyperlink" Target="https://podminky.urs.cz/item/CS_URS_2022_02/274351122" TargetMode="External"/><Relationship Id="rId38" Type="http://schemas.openxmlformats.org/officeDocument/2006/relationships/hyperlink" Target="https://podminky.urs.cz/item/CS_URS_2022_02/451573111" TargetMode="External"/><Relationship Id="rId46" Type="http://schemas.openxmlformats.org/officeDocument/2006/relationships/hyperlink" Target="https://podminky.urs.cz/item/CS_URS_2022_02/569941132" TargetMode="External"/><Relationship Id="rId59" Type="http://schemas.openxmlformats.org/officeDocument/2006/relationships/hyperlink" Target="https://podminky.urs.cz/item/CS_URS_2022_02/966062111" TargetMode="External"/><Relationship Id="rId67" Type="http://schemas.openxmlformats.org/officeDocument/2006/relationships/hyperlink" Target="https://podminky.urs.cz/item/CS_URS_2022_02/997221873" TargetMode="External"/><Relationship Id="rId20" Type="http://schemas.openxmlformats.org/officeDocument/2006/relationships/hyperlink" Target="https://podminky.urs.cz/item/CS_URS_2022_02/175151101" TargetMode="External"/><Relationship Id="rId41" Type="http://schemas.openxmlformats.org/officeDocument/2006/relationships/hyperlink" Target="https://podminky.urs.cz/item/CS_URS_2022_02/465513127" TargetMode="External"/><Relationship Id="rId54" Type="http://schemas.openxmlformats.org/officeDocument/2006/relationships/hyperlink" Target="https://podminky.urs.cz/item/CS_URS_2022_02/919726122" TargetMode="External"/><Relationship Id="rId62" Type="http://schemas.openxmlformats.org/officeDocument/2006/relationships/hyperlink" Target="https://podminky.urs.cz/item/CS_URS_2022_02/997013501" TargetMode="External"/><Relationship Id="rId70" Type="http://schemas.openxmlformats.org/officeDocument/2006/relationships/hyperlink" Target="https://podminky.urs.cz/item/CS_URS_2022_02/711161273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8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48"/>
      <c r="AS2" s="348"/>
      <c r="AT2" s="348"/>
      <c r="AU2" s="348"/>
      <c r="AV2" s="348"/>
      <c r="AW2" s="348"/>
      <c r="AX2" s="348"/>
      <c r="AY2" s="348"/>
      <c r="AZ2" s="348"/>
      <c r="BA2" s="348"/>
      <c r="BB2" s="348"/>
      <c r="BC2" s="348"/>
      <c r="BD2" s="348"/>
      <c r="BE2" s="348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12" t="s">
        <v>14</v>
      </c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3"/>
      <c r="AA5" s="313"/>
      <c r="AB5" s="313"/>
      <c r="AC5" s="313"/>
      <c r="AD5" s="313"/>
      <c r="AE5" s="313"/>
      <c r="AF5" s="313"/>
      <c r="AG5" s="313"/>
      <c r="AH5" s="313"/>
      <c r="AI5" s="313"/>
      <c r="AJ5" s="313"/>
      <c r="AK5" s="313"/>
      <c r="AL5" s="313"/>
      <c r="AM5" s="313"/>
      <c r="AN5" s="313"/>
      <c r="AO5" s="313"/>
      <c r="AP5" s="22"/>
      <c r="AQ5" s="22"/>
      <c r="AR5" s="20"/>
      <c r="BE5" s="309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14" t="s">
        <v>17</v>
      </c>
      <c r="L6" s="313"/>
      <c r="M6" s="313"/>
      <c r="N6" s="313"/>
      <c r="O6" s="313"/>
      <c r="P6" s="313"/>
      <c r="Q6" s="313"/>
      <c r="R6" s="313"/>
      <c r="S6" s="313"/>
      <c r="T6" s="313"/>
      <c r="U6" s="313"/>
      <c r="V6" s="313"/>
      <c r="W6" s="313"/>
      <c r="X6" s="313"/>
      <c r="Y6" s="313"/>
      <c r="Z6" s="313"/>
      <c r="AA6" s="313"/>
      <c r="AB6" s="313"/>
      <c r="AC6" s="313"/>
      <c r="AD6" s="313"/>
      <c r="AE6" s="313"/>
      <c r="AF6" s="313"/>
      <c r="AG6" s="313"/>
      <c r="AH6" s="313"/>
      <c r="AI6" s="313"/>
      <c r="AJ6" s="313"/>
      <c r="AK6" s="313"/>
      <c r="AL6" s="313"/>
      <c r="AM6" s="313"/>
      <c r="AN6" s="313"/>
      <c r="AO6" s="313"/>
      <c r="AP6" s="22"/>
      <c r="AQ6" s="22"/>
      <c r="AR6" s="20"/>
      <c r="BE6" s="310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310"/>
      <c r="BS7" s="17" t="s">
        <v>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310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0"/>
      <c r="BS9" s="17" t="s">
        <v>6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0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0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0"/>
      <c r="BS12" s="17" t="s">
        <v>6</v>
      </c>
    </row>
    <row r="13" spans="1:74" s="1" customFormat="1" ht="12" customHeight="1">
      <c r="B13" s="21"/>
      <c r="C13" s="22"/>
      <c r="D13" s="29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30</v>
      </c>
      <c r="AO13" s="22"/>
      <c r="AP13" s="22"/>
      <c r="AQ13" s="22"/>
      <c r="AR13" s="20"/>
      <c r="BE13" s="310"/>
      <c r="BS13" s="17" t="s">
        <v>6</v>
      </c>
    </row>
    <row r="14" spans="1:74" ht="12.75">
      <c r="B14" s="21"/>
      <c r="C14" s="22"/>
      <c r="D14" s="22"/>
      <c r="E14" s="315" t="s">
        <v>30</v>
      </c>
      <c r="F14" s="316"/>
      <c r="G14" s="316"/>
      <c r="H14" s="316"/>
      <c r="I14" s="316"/>
      <c r="J14" s="316"/>
      <c r="K14" s="316"/>
      <c r="L14" s="316"/>
      <c r="M14" s="316"/>
      <c r="N14" s="316"/>
      <c r="O14" s="316"/>
      <c r="P14" s="316"/>
      <c r="Q14" s="316"/>
      <c r="R14" s="316"/>
      <c r="S14" s="316"/>
      <c r="T14" s="316"/>
      <c r="U14" s="316"/>
      <c r="V14" s="316"/>
      <c r="W14" s="316"/>
      <c r="X14" s="316"/>
      <c r="Y14" s="316"/>
      <c r="Z14" s="316"/>
      <c r="AA14" s="316"/>
      <c r="AB14" s="316"/>
      <c r="AC14" s="316"/>
      <c r="AD14" s="316"/>
      <c r="AE14" s="316"/>
      <c r="AF14" s="316"/>
      <c r="AG14" s="316"/>
      <c r="AH14" s="316"/>
      <c r="AI14" s="316"/>
      <c r="AJ14" s="316"/>
      <c r="AK14" s="29" t="s">
        <v>28</v>
      </c>
      <c r="AL14" s="22"/>
      <c r="AM14" s="22"/>
      <c r="AN14" s="31" t="s">
        <v>30</v>
      </c>
      <c r="AO14" s="22"/>
      <c r="AP14" s="22"/>
      <c r="AQ14" s="22"/>
      <c r="AR14" s="20"/>
      <c r="BE14" s="310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0"/>
      <c r="BS15" s="17" t="s">
        <v>4</v>
      </c>
    </row>
    <row r="16" spans="1:74" s="1" customFormat="1" ht="12" customHeight="1">
      <c r="B16" s="21"/>
      <c r="C16" s="22"/>
      <c r="D16" s="29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0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0"/>
      <c r="BS17" s="17" t="s">
        <v>33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0"/>
      <c r="BS18" s="17" t="s">
        <v>6</v>
      </c>
    </row>
    <row r="19" spans="1:71" s="1" customFormat="1" ht="12" customHeight="1">
      <c r="B19" s="21"/>
      <c r="C19" s="22"/>
      <c r="D19" s="29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0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0"/>
      <c r="BS20" s="17" t="s">
        <v>33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0"/>
    </row>
    <row r="22" spans="1:71" s="1" customFormat="1" ht="12" customHeight="1">
      <c r="B22" s="21"/>
      <c r="C22" s="22"/>
      <c r="D22" s="29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0"/>
    </row>
    <row r="23" spans="1:71" s="1" customFormat="1" ht="47.25" customHeight="1">
      <c r="B23" s="21"/>
      <c r="C23" s="22"/>
      <c r="D23" s="22"/>
      <c r="E23" s="317" t="s">
        <v>36</v>
      </c>
      <c r="F23" s="317"/>
      <c r="G23" s="317"/>
      <c r="H23" s="317"/>
      <c r="I23" s="317"/>
      <c r="J23" s="317"/>
      <c r="K23" s="317"/>
      <c r="L23" s="317"/>
      <c r="M23" s="317"/>
      <c r="N23" s="317"/>
      <c r="O23" s="317"/>
      <c r="P23" s="317"/>
      <c r="Q23" s="317"/>
      <c r="R23" s="317"/>
      <c r="S23" s="317"/>
      <c r="T23" s="317"/>
      <c r="U23" s="317"/>
      <c r="V23" s="317"/>
      <c r="W23" s="317"/>
      <c r="X23" s="317"/>
      <c r="Y23" s="317"/>
      <c r="Z23" s="317"/>
      <c r="AA23" s="317"/>
      <c r="AB23" s="317"/>
      <c r="AC23" s="317"/>
      <c r="AD23" s="317"/>
      <c r="AE23" s="317"/>
      <c r="AF23" s="317"/>
      <c r="AG23" s="317"/>
      <c r="AH23" s="317"/>
      <c r="AI23" s="317"/>
      <c r="AJ23" s="317"/>
      <c r="AK23" s="317"/>
      <c r="AL23" s="317"/>
      <c r="AM23" s="317"/>
      <c r="AN23" s="317"/>
      <c r="AO23" s="22"/>
      <c r="AP23" s="22"/>
      <c r="AQ23" s="22"/>
      <c r="AR23" s="20"/>
      <c r="BE23" s="310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0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10"/>
    </row>
    <row r="26" spans="1:71" s="2" customFormat="1" ht="25.9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18">
        <f>ROUND(AG54,2)</f>
        <v>0</v>
      </c>
      <c r="AL26" s="319"/>
      <c r="AM26" s="319"/>
      <c r="AN26" s="319"/>
      <c r="AO26" s="319"/>
      <c r="AP26" s="36"/>
      <c r="AQ26" s="36"/>
      <c r="AR26" s="39"/>
      <c r="BE26" s="310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10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20" t="s">
        <v>38</v>
      </c>
      <c r="M28" s="320"/>
      <c r="N28" s="320"/>
      <c r="O28" s="320"/>
      <c r="P28" s="320"/>
      <c r="Q28" s="36"/>
      <c r="R28" s="36"/>
      <c r="S28" s="36"/>
      <c r="T28" s="36"/>
      <c r="U28" s="36"/>
      <c r="V28" s="36"/>
      <c r="W28" s="320" t="s">
        <v>39</v>
      </c>
      <c r="X28" s="320"/>
      <c r="Y28" s="320"/>
      <c r="Z28" s="320"/>
      <c r="AA28" s="320"/>
      <c r="AB28" s="320"/>
      <c r="AC28" s="320"/>
      <c r="AD28" s="320"/>
      <c r="AE28" s="320"/>
      <c r="AF28" s="36"/>
      <c r="AG28" s="36"/>
      <c r="AH28" s="36"/>
      <c r="AI28" s="36"/>
      <c r="AJ28" s="36"/>
      <c r="AK28" s="320" t="s">
        <v>40</v>
      </c>
      <c r="AL28" s="320"/>
      <c r="AM28" s="320"/>
      <c r="AN28" s="320"/>
      <c r="AO28" s="320"/>
      <c r="AP28" s="36"/>
      <c r="AQ28" s="36"/>
      <c r="AR28" s="39"/>
      <c r="BE28" s="310"/>
    </row>
    <row r="29" spans="1:71" s="3" customFormat="1" ht="14.45" customHeight="1">
      <c r="B29" s="40"/>
      <c r="C29" s="41"/>
      <c r="D29" s="29" t="s">
        <v>41</v>
      </c>
      <c r="E29" s="41"/>
      <c r="F29" s="29" t="s">
        <v>42</v>
      </c>
      <c r="G29" s="41"/>
      <c r="H29" s="41"/>
      <c r="I29" s="41"/>
      <c r="J29" s="41"/>
      <c r="K29" s="41"/>
      <c r="L29" s="323">
        <v>0.21</v>
      </c>
      <c r="M29" s="322"/>
      <c r="N29" s="322"/>
      <c r="O29" s="322"/>
      <c r="P29" s="322"/>
      <c r="Q29" s="41"/>
      <c r="R29" s="41"/>
      <c r="S29" s="41"/>
      <c r="T29" s="41"/>
      <c r="U29" s="41"/>
      <c r="V29" s="41"/>
      <c r="W29" s="321">
        <f>ROUND(AZ54, 2)</f>
        <v>0</v>
      </c>
      <c r="X29" s="322"/>
      <c r="Y29" s="322"/>
      <c r="Z29" s="322"/>
      <c r="AA29" s="322"/>
      <c r="AB29" s="322"/>
      <c r="AC29" s="322"/>
      <c r="AD29" s="322"/>
      <c r="AE29" s="322"/>
      <c r="AF29" s="41"/>
      <c r="AG29" s="41"/>
      <c r="AH29" s="41"/>
      <c r="AI29" s="41"/>
      <c r="AJ29" s="41"/>
      <c r="AK29" s="321">
        <f>ROUND(AV54, 2)</f>
        <v>0</v>
      </c>
      <c r="AL29" s="322"/>
      <c r="AM29" s="322"/>
      <c r="AN29" s="322"/>
      <c r="AO29" s="322"/>
      <c r="AP29" s="41"/>
      <c r="AQ29" s="41"/>
      <c r="AR29" s="42"/>
      <c r="BE29" s="311"/>
    </row>
    <row r="30" spans="1:71" s="3" customFormat="1" ht="14.45" customHeight="1">
      <c r="B30" s="40"/>
      <c r="C30" s="41"/>
      <c r="D30" s="41"/>
      <c r="E30" s="41"/>
      <c r="F30" s="29" t="s">
        <v>43</v>
      </c>
      <c r="G30" s="41"/>
      <c r="H30" s="41"/>
      <c r="I30" s="41"/>
      <c r="J30" s="41"/>
      <c r="K30" s="41"/>
      <c r="L30" s="323">
        <v>0.15</v>
      </c>
      <c r="M30" s="322"/>
      <c r="N30" s="322"/>
      <c r="O30" s="322"/>
      <c r="P30" s="322"/>
      <c r="Q30" s="41"/>
      <c r="R30" s="41"/>
      <c r="S30" s="41"/>
      <c r="T30" s="41"/>
      <c r="U30" s="41"/>
      <c r="V30" s="41"/>
      <c r="W30" s="321">
        <f>ROUND(BA54, 2)</f>
        <v>0</v>
      </c>
      <c r="X30" s="322"/>
      <c r="Y30" s="322"/>
      <c r="Z30" s="322"/>
      <c r="AA30" s="322"/>
      <c r="AB30" s="322"/>
      <c r="AC30" s="322"/>
      <c r="AD30" s="322"/>
      <c r="AE30" s="322"/>
      <c r="AF30" s="41"/>
      <c r="AG30" s="41"/>
      <c r="AH30" s="41"/>
      <c r="AI30" s="41"/>
      <c r="AJ30" s="41"/>
      <c r="AK30" s="321">
        <f>ROUND(AW54, 2)</f>
        <v>0</v>
      </c>
      <c r="AL30" s="322"/>
      <c r="AM30" s="322"/>
      <c r="AN30" s="322"/>
      <c r="AO30" s="322"/>
      <c r="AP30" s="41"/>
      <c r="AQ30" s="41"/>
      <c r="AR30" s="42"/>
      <c r="BE30" s="311"/>
    </row>
    <row r="31" spans="1:71" s="3" customFormat="1" ht="14.45" hidden="1" customHeight="1">
      <c r="B31" s="40"/>
      <c r="C31" s="41"/>
      <c r="D31" s="41"/>
      <c r="E31" s="41"/>
      <c r="F31" s="29" t="s">
        <v>44</v>
      </c>
      <c r="G31" s="41"/>
      <c r="H31" s="41"/>
      <c r="I31" s="41"/>
      <c r="J31" s="41"/>
      <c r="K31" s="41"/>
      <c r="L31" s="323">
        <v>0.21</v>
      </c>
      <c r="M31" s="322"/>
      <c r="N31" s="322"/>
      <c r="O31" s="322"/>
      <c r="P31" s="322"/>
      <c r="Q31" s="41"/>
      <c r="R31" s="41"/>
      <c r="S31" s="41"/>
      <c r="T31" s="41"/>
      <c r="U31" s="41"/>
      <c r="V31" s="41"/>
      <c r="W31" s="321">
        <f>ROUND(BB54, 2)</f>
        <v>0</v>
      </c>
      <c r="X31" s="322"/>
      <c r="Y31" s="322"/>
      <c r="Z31" s="322"/>
      <c r="AA31" s="322"/>
      <c r="AB31" s="322"/>
      <c r="AC31" s="322"/>
      <c r="AD31" s="322"/>
      <c r="AE31" s="322"/>
      <c r="AF31" s="41"/>
      <c r="AG31" s="41"/>
      <c r="AH31" s="41"/>
      <c r="AI31" s="41"/>
      <c r="AJ31" s="41"/>
      <c r="AK31" s="321">
        <v>0</v>
      </c>
      <c r="AL31" s="322"/>
      <c r="AM31" s="322"/>
      <c r="AN31" s="322"/>
      <c r="AO31" s="322"/>
      <c r="AP31" s="41"/>
      <c r="AQ31" s="41"/>
      <c r="AR31" s="42"/>
      <c r="BE31" s="311"/>
    </row>
    <row r="32" spans="1:71" s="3" customFormat="1" ht="14.45" hidden="1" customHeight="1">
      <c r="B32" s="40"/>
      <c r="C32" s="41"/>
      <c r="D32" s="41"/>
      <c r="E32" s="41"/>
      <c r="F32" s="29" t="s">
        <v>45</v>
      </c>
      <c r="G32" s="41"/>
      <c r="H32" s="41"/>
      <c r="I32" s="41"/>
      <c r="J32" s="41"/>
      <c r="K32" s="41"/>
      <c r="L32" s="323">
        <v>0.15</v>
      </c>
      <c r="M32" s="322"/>
      <c r="N32" s="322"/>
      <c r="O32" s="322"/>
      <c r="P32" s="322"/>
      <c r="Q32" s="41"/>
      <c r="R32" s="41"/>
      <c r="S32" s="41"/>
      <c r="T32" s="41"/>
      <c r="U32" s="41"/>
      <c r="V32" s="41"/>
      <c r="W32" s="321">
        <f>ROUND(BC54, 2)</f>
        <v>0</v>
      </c>
      <c r="X32" s="322"/>
      <c r="Y32" s="322"/>
      <c r="Z32" s="322"/>
      <c r="AA32" s="322"/>
      <c r="AB32" s="322"/>
      <c r="AC32" s="322"/>
      <c r="AD32" s="322"/>
      <c r="AE32" s="322"/>
      <c r="AF32" s="41"/>
      <c r="AG32" s="41"/>
      <c r="AH32" s="41"/>
      <c r="AI32" s="41"/>
      <c r="AJ32" s="41"/>
      <c r="AK32" s="321">
        <v>0</v>
      </c>
      <c r="AL32" s="322"/>
      <c r="AM32" s="322"/>
      <c r="AN32" s="322"/>
      <c r="AO32" s="322"/>
      <c r="AP32" s="41"/>
      <c r="AQ32" s="41"/>
      <c r="AR32" s="42"/>
      <c r="BE32" s="311"/>
    </row>
    <row r="33" spans="1:57" s="3" customFormat="1" ht="14.45" hidden="1" customHeight="1">
      <c r="B33" s="40"/>
      <c r="C33" s="41"/>
      <c r="D33" s="41"/>
      <c r="E33" s="41"/>
      <c r="F33" s="29" t="s">
        <v>46</v>
      </c>
      <c r="G33" s="41"/>
      <c r="H33" s="41"/>
      <c r="I33" s="41"/>
      <c r="J33" s="41"/>
      <c r="K33" s="41"/>
      <c r="L33" s="323">
        <v>0</v>
      </c>
      <c r="M33" s="322"/>
      <c r="N33" s="322"/>
      <c r="O33" s="322"/>
      <c r="P33" s="322"/>
      <c r="Q33" s="41"/>
      <c r="R33" s="41"/>
      <c r="S33" s="41"/>
      <c r="T33" s="41"/>
      <c r="U33" s="41"/>
      <c r="V33" s="41"/>
      <c r="W33" s="321">
        <f>ROUND(BD54, 2)</f>
        <v>0</v>
      </c>
      <c r="X33" s="322"/>
      <c r="Y33" s="322"/>
      <c r="Z33" s="322"/>
      <c r="AA33" s="322"/>
      <c r="AB33" s="322"/>
      <c r="AC33" s="322"/>
      <c r="AD33" s="322"/>
      <c r="AE33" s="322"/>
      <c r="AF33" s="41"/>
      <c r="AG33" s="41"/>
      <c r="AH33" s="41"/>
      <c r="AI33" s="41"/>
      <c r="AJ33" s="41"/>
      <c r="AK33" s="321">
        <v>0</v>
      </c>
      <c r="AL33" s="322"/>
      <c r="AM33" s="322"/>
      <c r="AN33" s="322"/>
      <c r="AO33" s="322"/>
      <c r="AP33" s="41"/>
      <c r="AQ33" s="41"/>
      <c r="AR33" s="4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>
      <c r="A35" s="34"/>
      <c r="B35" s="35"/>
      <c r="C35" s="43"/>
      <c r="D35" s="44" t="s">
        <v>47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48</v>
      </c>
      <c r="U35" s="45"/>
      <c r="V35" s="45"/>
      <c r="W35" s="45"/>
      <c r="X35" s="324" t="s">
        <v>49</v>
      </c>
      <c r="Y35" s="325"/>
      <c r="Z35" s="325"/>
      <c r="AA35" s="325"/>
      <c r="AB35" s="325"/>
      <c r="AC35" s="45"/>
      <c r="AD35" s="45"/>
      <c r="AE35" s="45"/>
      <c r="AF35" s="45"/>
      <c r="AG35" s="45"/>
      <c r="AH35" s="45"/>
      <c r="AI35" s="45"/>
      <c r="AJ35" s="45"/>
      <c r="AK35" s="326">
        <f>SUM(AK26:AK33)</f>
        <v>0</v>
      </c>
      <c r="AL35" s="325"/>
      <c r="AM35" s="325"/>
      <c r="AN35" s="325"/>
      <c r="AO35" s="327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5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5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5" customHeight="1">
      <c r="A42" s="34"/>
      <c r="B42" s="35"/>
      <c r="C42" s="23" t="s">
        <v>50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5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HRD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328" t="str">
        <f>K6</f>
        <v>Polní cesta C1b v k.ú. Chotěmice</v>
      </c>
      <c r="M45" s="329"/>
      <c r="N45" s="329"/>
      <c r="O45" s="329"/>
      <c r="P45" s="329"/>
      <c r="Q45" s="329"/>
      <c r="R45" s="329"/>
      <c r="S45" s="329"/>
      <c r="T45" s="329"/>
      <c r="U45" s="329"/>
      <c r="V45" s="329"/>
      <c r="W45" s="329"/>
      <c r="X45" s="329"/>
      <c r="Y45" s="329"/>
      <c r="Z45" s="329"/>
      <c r="AA45" s="329"/>
      <c r="AB45" s="329"/>
      <c r="AC45" s="329"/>
      <c r="AD45" s="329"/>
      <c r="AE45" s="329"/>
      <c r="AF45" s="329"/>
      <c r="AG45" s="329"/>
      <c r="AH45" s="329"/>
      <c r="AI45" s="329"/>
      <c r="AJ45" s="329"/>
      <c r="AK45" s="329"/>
      <c r="AL45" s="329"/>
      <c r="AM45" s="329"/>
      <c r="AN45" s="329"/>
      <c r="AO45" s="329"/>
      <c r="AP45" s="56"/>
      <c r="AQ45" s="56"/>
      <c r="AR45" s="57"/>
    </row>
    <row r="46" spans="1:57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330" t="str">
        <f>IF(AN8= "","",AN8)</f>
        <v>14. 11. 2022</v>
      </c>
      <c r="AN47" s="330"/>
      <c r="AO47" s="36"/>
      <c r="AP47" s="36"/>
      <c r="AQ47" s="36"/>
      <c r="AR47" s="39"/>
      <c r="BE47" s="34"/>
    </row>
    <row r="48" spans="1:57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25.7" customHeight="1">
      <c r="A49" s="34"/>
      <c r="B49" s="35"/>
      <c r="C49" s="29" t="s">
        <v>25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>ČR-SPÚ, Pobočka Tábor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31</v>
      </c>
      <c r="AJ49" s="36"/>
      <c r="AK49" s="36"/>
      <c r="AL49" s="36"/>
      <c r="AM49" s="331" t="str">
        <f>IF(E17="","",E17)</f>
        <v>Agroprojekce Litomyšl, s.r.o.</v>
      </c>
      <c r="AN49" s="332"/>
      <c r="AO49" s="332"/>
      <c r="AP49" s="332"/>
      <c r="AQ49" s="36"/>
      <c r="AR49" s="39"/>
      <c r="AS49" s="333" t="s">
        <v>51</v>
      </c>
      <c r="AT49" s="334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2" customHeight="1">
      <c r="A50" s="34"/>
      <c r="B50" s="35"/>
      <c r="C50" s="29" t="s">
        <v>29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34</v>
      </c>
      <c r="AJ50" s="36"/>
      <c r="AK50" s="36"/>
      <c r="AL50" s="36"/>
      <c r="AM50" s="331" t="str">
        <f>IF(E20="","",E20)</f>
        <v xml:space="preserve"> </v>
      </c>
      <c r="AN50" s="332"/>
      <c r="AO50" s="332"/>
      <c r="AP50" s="332"/>
      <c r="AQ50" s="36"/>
      <c r="AR50" s="39"/>
      <c r="AS50" s="335"/>
      <c r="AT50" s="336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337"/>
      <c r="AT51" s="338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339" t="s">
        <v>52</v>
      </c>
      <c r="D52" s="340"/>
      <c r="E52" s="340"/>
      <c r="F52" s="340"/>
      <c r="G52" s="340"/>
      <c r="H52" s="66"/>
      <c r="I52" s="341" t="s">
        <v>53</v>
      </c>
      <c r="J52" s="340"/>
      <c r="K52" s="340"/>
      <c r="L52" s="340"/>
      <c r="M52" s="340"/>
      <c r="N52" s="340"/>
      <c r="O52" s="340"/>
      <c r="P52" s="340"/>
      <c r="Q52" s="340"/>
      <c r="R52" s="340"/>
      <c r="S52" s="340"/>
      <c r="T52" s="340"/>
      <c r="U52" s="340"/>
      <c r="V52" s="340"/>
      <c r="W52" s="340"/>
      <c r="X52" s="340"/>
      <c r="Y52" s="340"/>
      <c r="Z52" s="340"/>
      <c r="AA52" s="340"/>
      <c r="AB52" s="340"/>
      <c r="AC52" s="340"/>
      <c r="AD52" s="340"/>
      <c r="AE52" s="340"/>
      <c r="AF52" s="340"/>
      <c r="AG52" s="342" t="s">
        <v>54</v>
      </c>
      <c r="AH52" s="340"/>
      <c r="AI52" s="340"/>
      <c r="AJ52" s="340"/>
      <c r="AK52" s="340"/>
      <c r="AL52" s="340"/>
      <c r="AM52" s="340"/>
      <c r="AN52" s="341" t="s">
        <v>55</v>
      </c>
      <c r="AO52" s="340"/>
      <c r="AP52" s="340"/>
      <c r="AQ52" s="67" t="s">
        <v>56</v>
      </c>
      <c r="AR52" s="39"/>
      <c r="AS52" s="68" t="s">
        <v>57</v>
      </c>
      <c r="AT52" s="69" t="s">
        <v>58</v>
      </c>
      <c r="AU52" s="69" t="s">
        <v>59</v>
      </c>
      <c r="AV52" s="69" t="s">
        <v>60</v>
      </c>
      <c r="AW52" s="69" t="s">
        <v>61</v>
      </c>
      <c r="AX52" s="69" t="s">
        <v>62</v>
      </c>
      <c r="AY52" s="69" t="s">
        <v>63</v>
      </c>
      <c r="AZ52" s="69" t="s">
        <v>64</v>
      </c>
      <c r="BA52" s="69" t="s">
        <v>65</v>
      </c>
      <c r="BB52" s="69" t="s">
        <v>66</v>
      </c>
      <c r="BC52" s="69" t="s">
        <v>67</v>
      </c>
      <c r="BD52" s="70" t="s">
        <v>68</v>
      </c>
      <c r="BE52" s="34"/>
    </row>
    <row r="53" spans="1:91" s="2" customFormat="1" ht="10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50000000000003" customHeight="1">
      <c r="B54" s="74"/>
      <c r="C54" s="75" t="s">
        <v>69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346">
        <f>ROUND(SUM(AG55:AG56),2)</f>
        <v>0</v>
      </c>
      <c r="AH54" s="346"/>
      <c r="AI54" s="346"/>
      <c r="AJ54" s="346"/>
      <c r="AK54" s="346"/>
      <c r="AL54" s="346"/>
      <c r="AM54" s="346"/>
      <c r="AN54" s="347">
        <f>SUM(AG54,AT54)</f>
        <v>0</v>
      </c>
      <c r="AO54" s="347"/>
      <c r="AP54" s="347"/>
      <c r="AQ54" s="78" t="s">
        <v>19</v>
      </c>
      <c r="AR54" s="79"/>
      <c r="AS54" s="80">
        <f>ROUND(SUM(AS55:AS56),2)</f>
        <v>0</v>
      </c>
      <c r="AT54" s="81">
        <f>ROUND(SUM(AV54:AW54),2)</f>
        <v>0</v>
      </c>
      <c r="AU54" s="82">
        <f>ROUND(SUM(AU55:AU56),5)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ROUND(SUM(AZ55:AZ56),2)</f>
        <v>0</v>
      </c>
      <c r="BA54" s="81">
        <f>ROUND(SUM(BA55:BA56),2)</f>
        <v>0</v>
      </c>
      <c r="BB54" s="81">
        <f>ROUND(SUM(BB55:BB56),2)</f>
        <v>0</v>
      </c>
      <c r="BC54" s="81">
        <f>ROUND(SUM(BC55:BC56),2)</f>
        <v>0</v>
      </c>
      <c r="BD54" s="83">
        <f>ROUND(SUM(BD55:BD56),2)</f>
        <v>0</v>
      </c>
      <c r="BS54" s="84" t="s">
        <v>70</v>
      </c>
      <c r="BT54" s="84" t="s">
        <v>71</v>
      </c>
      <c r="BU54" s="85" t="s">
        <v>72</v>
      </c>
      <c r="BV54" s="84" t="s">
        <v>73</v>
      </c>
      <c r="BW54" s="84" t="s">
        <v>5</v>
      </c>
      <c r="BX54" s="84" t="s">
        <v>74</v>
      </c>
      <c r="CL54" s="84" t="s">
        <v>19</v>
      </c>
    </row>
    <row r="55" spans="1:91" s="7" customFormat="1" ht="16.5" customHeight="1">
      <c r="A55" s="86" t="s">
        <v>75</v>
      </c>
      <c r="B55" s="87"/>
      <c r="C55" s="88"/>
      <c r="D55" s="345" t="s">
        <v>76</v>
      </c>
      <c r="E55" s="345"/>
      <c r="F55" s="345"/>
      <c r="G55" s="345"/>
      <c r="H55" s="345"/>
      <c r="I55" s="89"/>
      <c r="J55" s="345" t="s">
        <v>77</v>
      </c>
      <c r="K55" s="345"/>
      <c r="L55" s="345"/>
      <c r="M55" s="345"/>
      <c r="N55" s="345"/>
      <c r="O55" s="345"/>
      <c r="P55" s="345"/>
      <c r="Q55" s="345"/>
      <c r="R55" s="345"/>
      <c r="S55" s="345"/>
      <c r="T55" s="345"/>
      <c r="U55" s="345"/>
      <c r="V55" s="345"/>
      <c r="W55" s="345"/>
      <c r="X55" s="345"/>
      <c r="Y55" s="345"/>
      <c r="Z55" s="345"/>
      <c r="AA55" s="345"/>
      <c r="AB55" s="345"/>
      <c r="AC55" s="345"/>
      <c r="AD55" s="345"/>
      <c r="AE55" s="345"/>
      <c r="AF55" s="345"/>
      <c r="AG55" s="343">
        <f>'SO-101 - Cesta C1b'!J30</f>
        <v>0</v>
      </c>
      <c r="AH55" s="344"/>
      <c r="AI55" s="344"/>
      <c r="AJ55" s="344"/>
      <c r="AK55" s="344"/>
      <c r="AL55" s="344"/>
      <c r="AM55" s="344"/>
      <c r="AN55" s="343">
        <f>SUM(AG55,AT55)</f>
        <v>0</v>
      </c>
      <c r="AO55" s="344"/>
      <c r="AP55" s="344"/>
      <c r="AQ55" s="90" t="s">
        <v>78</v>
      </c>
      <c r="AR55" s="91"/>
      <c r="AS55" s="92">
        <v>0</v>
      </c>
      <c r="AT55" s="93">
        <f>ROUND(SUM(AV55:AW55),2)</f>
        <v>0</v>
      </c>
      <c r="AU55" s="94">
        <f>'SO-101 - Cesta C1b'!P91</f>
        <v>0</v>
      </c>
      <c r="AV55" s="93">
        <f>'SO-101 - Cesta C1b'!J33</f>
        <v>0</v>
      </c>
      <c r="AW55" s="93">
        <f>'SO-101 - Cesta C1b'!J34</f>
        <v>0</v>
      </c>
      <c r="AX55" s="93">
        <f>'SO-101 - Cesta C1b'!J35</f>
        <v>0</v>
      </c>
      <c r="AY55" s="93">
        <f>'SO-101 - Cesta C1b'!J36</f>
        <v>0</v>
      </c>
      <c r="AZ55" s="93">
        <f>'SO-101 - Cesta C1b'!F33</f>
        <v>0</v>
      </c>
      <c r="BA55" s="93">
        <f>'SO-101 - Cesta C1b'!F34</f>
        <v>0</v>
      </c>
      <c r="BB55" s="93">
        <f>'SO-101 - Cesta C1b'!F35</f>
        <v>0</v>
      </c>
      <c r="BC55" s="93">
        <f>'SO-101 - Cesta C1b'!F36</f>
        <v>0</v>
      </c>
      <c r="BD55" s="95">
        <f>'SO-101 - Cesta C1b'!F37</f>
        <v>0</v>
      </c>
      <c r="BT55" s="96" t="s">
        <v>79</v>
      </c>
      <c r="BV55" s="96" t="s">
        <v>73</v>
      </c>
      <c r="BW55" s="96" t="s">
        <v>80</v>
      </c>
      <c r="BX55" s="96" t="s">
        <v>5</v>
      </c>
      <c r="CL55" s="96" t="s">
        <v>81</v>
      </c>
      <c r="CM55" s="96" t="s">
        <v>82</v>
      </c>
    </row>
    <row r="56" spans="1:91" s="7" customFormat="1" ht="16.5" customHeight="1">
      <c r="A56" s="86" t="s">
        <v>75</v>
      </c>
      <c r="B56" s="87"/>
      <c r="C56" s="88"/>
      <c r="D56" s="345" t="s">
        <v>83</v>
      </c>
      <c r="E56" s="345"/>
      <c r="F56" s="345"/>
      <c r="G56" s="345"/>
      <c r="H56" s="345"/>
      <c r="I56" s="89"/>
      <c r="J56" s="345" t="s">
        <v>84</v>
      </c>
      <c r="K56" s="345"/>
      <c r="L56" s="345"/>
      <c r="M56" s="345"/>
      <c r="N56" s="345"/>
      <c r="O56" s="345"/>
      <c r="P56" s="345"/>
      <c r="Q56" s="345"/>
      <c r="R56" s="345"/>
      <c r="S56" s="345"/>
      <c r="T56" s="345"/>
      <c r="U56" s="345"/>
      <c r="V56" s="345"/>
      <c r="W56" s="345"/>
      <c r="X56" s="345"/>
      <c r="Y56" s="345"/>
      <c r="Z56" s="345"/>
      <c r="AA56" s="345"/>
      <c r="AB56" s="345"/>
      <c r="AC56" s="345"/>
      <c r="AD56" s="345"/>
      <c r="AE56" s="345"/>
      <c r="AF56" s="345"/>
      <c r="AG56" s="343">
        <f>'VON - Vedlejší a ostatní ...'!J30</f>
        <v>0</v>
      </c>
      <c r="AH56" s="344"/>
      <c r="AI56" s="344"/>
      <c r="AJ56" s="344"/>
      <c r="AK56" s="344"/>
      <c r="AL56" s="344"/>
      <c r="AM56" s="344"/>
      <c r="AN56" s="343">
        <f>SUM(AG56,AT56)</f>
        <v>0</v>
      </c>
      <c r="AO56" s="344"/>
      <c r="AP56" s="344"/>
      <c r="AQ56" s="90" t="s">
        <v>83</v>
      </c>
      <c r="AR56" s="91"/>
      <c r="AS56" s="97">
        <v>0</v>
      </c>
      <c r="AT56" s="98">
        <f>ROUND(SUM(AV56:AW56),2)</f>
        <v>0</v>
      </c>
      <c r="AU56" s="99">
        <f>'VON - Vedlejší a ostatní ...'!P82</f>
        <v>0</v>
      </c>
      <c r="AV56" s="98">
        <f>'VON - Vedlejší a ostatní ...'!J33</f>
        <v>0</v>
      </c>
      <c r="AW56" s="98">
        <f>'VON - Vedlejší a ostatní ...'!J34</f>
        <v>0</v>
      </c>
      <c r="AX56" s="98">
        <f>'VON - Vedlejší a ostatní ...'!J35</f>
        <v>0</v>
      </c>
      <c r="AY56" s="98">
        <f>'VON - Vedlejší a ostatní ...'!J36</f>
        <v>0</v>
      </c>
      <c r="AZ56" s="98">
        <f>'VON - Vedlejší a ostatní ...'!F33</f>
        <v>0</v>
      </c>
      <c r="BA56" s="98">
        <f>'VON - Vedlejší a ostatní ...'!F34</f>
        <v>0</v>
      </c>
      <c r="BB56" s="98">
        <f>'VON - Vedlejší a ostatní ...'!F35</f>
        <v>0</v>
      </c>
      <c r="BC56" s="98">
        <f>'VON - Vedlejší a ostatní ...'!F36</f>
        <v>0</v>
      </c>
      <c r="BD56" s="100">
        <f>'VON - Vedlejší a ostatní ...'!F37</f>
        <v>0</v>
      </c>
      <c r="BT56" s="96" t="s">
        <v>79</v>
      </c>
      <c r="BV56" s="96" t="s">
        <v>73</v>
      </c>
      <c r="BW56" s="96" t="s">
        <v>85</v>
      </c>
      <c r="BX56" s="96" t="s">
        <v>5</v>
      </c>
      <c r="CL56" s="96" t="s">
        <v>19</v>
      </c>
      <c r="CM56" s="96" t="s">
        <v>82</v>
      </c>
    </row>
    <row r="57" spans="1:91" s="2" customFormat="1" ht="30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9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  <row r="58" spans="1:91" s="2" customFormat="1" ht="6.95" customHeight="1">
      <c r="A58" s="34"/>
      <c r="B58" s="47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39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</row>
  </sheetData>
  <sheetProtection algorithmName="SHA-512" hashValue="Rntgoc0whKRCdFR/pk5VCT2WzF7tJFg4uaQ9WtdGCXjc3f/eJJgg2bWP/00b60X31T2dbEnFO8D2pkCAI7j+Ew==" saltValue="HyV4sTO1LLkaT9AclBO08wE7ghNWbPfW1MAF0RwCsHkLrDZId8TRnSTeRH6QNgaPrk6ett0l0jSvQ4j7Q7hKjA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-101 - Cesta C1b'!C2" display="/"/>
    <hyperlink ref="A56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466"/>
  <sheetViews>
    <sheetView showGridLines="0" topLeftCell="A362" workbookViewId="0">
      <selection activeCell="F372" sqref="F372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AT2" s="17" t="s">
        <v>80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5" customHeight="1">
      <c r="B4" s="20"/>
      <c r="D4" s="103" t="s">
        <v>86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49" t="str">
        <f>'Rekapitulace stavby'!K6</f>
        <v>Polní cesta C1b v k.ú. Chotěmice</v>
      </c>
      <c r="F7" s="350"/>
      <c r="G7" s="350"/>
      <c r="H7" s="350"/>
      <c r="L7" s="20"/>
    </row>
    <row r="8" spans="1:46" s="2" customFormat="1" ht="12" customHeight="1">
      <c r="A8" s="34"/>
      <c r="B8" s="39"/>
      <c r="C8" s="34"/>
      <c r="D8" s="105" t="s">
        <v>87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1" t="s">
        <v>88</v>
      </c>
      <c r="F9" s="352"/>
      <c r="G9" s="352"/>
      <c r="H9" s="352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81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14. 11. 2022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3" t="str">
        <f>'Rekapitulace stavby'!E14</f>
        <v>Vyplň údaj</v>
      </c>
      <c r="F18" s="354"/>
      <c r="G18" s="354"/>
      <c r="H18" s="354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32</v>
      </c>
      <c r="F21" s="34"/>
      <c r="G21" s="34"/>
      <c r="H21" s="34"/>
      <c r="I21" s="105" t="s">
        <v>28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tr">
        <f>IF('Rekapitulace stavby'!AN19="","",'Rekapitulace stavby'!AN19)</f>
        <v/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tr">
        <f>IF('Rekapitulace stavby'!E20="","",'Rekapitulace stavby'!E20)</f>
        <v xml:space="preserve"> </v>
      </c>
      <c r="F24" s="34"/>
      <c r="G24" s="34"/>
      <c r="H24" s="34"/>
      <c r="I24" s="105" t="s">
        <v>28</v>
      </c>
      <c r="J24" s="107" t="str">
        <f>IF('Rekapitulace stavby'!AN20="","",'Rekapitulace stavby'!AN20)</f>
        <v/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35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55" t="s">
        <v>19</v>
      </c>
      <c r="F27" s="355"/>
      <c r="G27" s="355"/>
      <c r="H27" s="355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37</v>
      </c>
      <c r="E30" s="34"/>
      <c r="F30" s="34"/>
      <c r="G30" s="34"/>
      <c r="H30" s="34"/>
      <c r="I30" s="34"/>
      <c r="J30" s="114">
        <f>ROUND(J91,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39</v>
      </c>
      <c r="G32" s="34"/>
      <c r="H32" s="34"/>
      <c r="I32" s="115" t="s">
        <v>38</v>
      </c>
      <c r="J32" s="115" t="s">
        <v>40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41</v>
      </c>
      <c r="E33" s="105" t="s">
        <v>42</v>
      </c>
      <c r="F33" s="117">
        <f>ROUND((SUM(BE91:BE465)),  2)</f>
        <v>0</v>
      </c>
      <c r="G33" s="34"/>
      <c r="H33" s="34"/>
      <c r="I33" s="118">
        <v>0.21</v>
      </c>
      <c r="J33" s="117">
        <f>ROUND(((SUM(BE91:BE465))*I33),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43</v>
      </c>
      <c r="F34" s="117">
        <f>ROUND((SUM(BF91:BF465)),  2)</f>
        <v>0</v>
      </c>
      <c r="G34" s="34"/>
      <c r="H34" s="34"/>
      <c r="I34" s="118">
        <v>0.15</v>
      </c>
      <c r="J34" s="117">
        <f>ROUND(((SUM(BF91:BF465))*I34),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44</v>
      </c>
      <c r="F35" s="117">
        <f>ROUND((SUM(BG91:BG465)),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45</v>
      </c>
      <c r="F36" s="117">
        <f>ROUND((SUM(BH91:BH465)),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46</v>
      </c>
      <c r="F37" s="117">
        <f>ROUND((SUM(BI91:BI465)),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47</v>
      </c>
      <c r="E39" s="121"/>
      <c r="F39" s="121"/>
      <c r="G39" s="122" t="s">
        <v>48</v>
      </c>
      <c r="H39" s="123" t="s">
        <v>49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89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56" t="str">
        <f>E7</f>
        <v>Polní cesta C1b v k.ú. Chotěmice</v>
      </c>
      <c r="F48" s="357"/>
      <c r="G48" s="357"/>
      <c r="H48" s="357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87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28" t="str">
        <f>E9</f>
        <v>SO-101 - Cesta C1b</v>
      </c>
      <c r="F50" s="358"/>
      <c r="G50" s="358"/>
      <c r="H50" s="358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14. 11. 2022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ČR-SPÚ, Pobočka Tábor</v>
      </c>
      <c r="G54" s="36"/>
      <c r="H54" s="36"/>
      <c r="I54" s="29" t="s">
        <v>31</v>
      </c>
      <c r="J54" s="32" t="str">
        <f>E21</f>
        <v>Agroprojekce Litomyšl,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90</v>
      </c>
      <c r="D57" s="131"/>
      <c r="E57" s="131"/>
      <c r="F57" s="131"/>
      <c r="G57" s="131"/>
      <c r="H57" s="131"/>
      <c r="I57" s="131"/>
      <c r="J57" s="132" t="s">
        <v>91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69</v>
      </c>
      <c r="D59" s="36"/>
      <c r="E59" s="36"/>
      <c r="F59" s="36"/>
      <c r="G59" s="36"/>
      <c r="H59" s="36"/>
      <c r="I59" s="36"/>
      <c r="J59" s="77">
        <f>J91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92</v>
      </c>
    </row>
    <row r="60" spans="1:47" s="9" customFormat="1" ht="24.95" customHeight="1">
      <c r="B60" s="134"/>
      <c r="C60" s="135"/>
      <c r="D60" s="136" t="s">
        <v>93</v>
      </c>
      <c r="E60" s="137"/>
      <c r="F60" s="137"/>
      <c r="G60" s="137"/>
      <c r="H60" s="137"/>
      <c r="I60" s="137"/>
      <c r="J60" s="138">
        <f>J92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94</v>
      </c>
      <c r="E61" s="143"/>
      <c r="F61" s="143"/>
      <c r="G61" s="143"/>
      <c r="H61" s="143"/>
      <c r="I61" s="143"/>
      <c r="J61" s="144">
        <f>J93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95</v>
      </c>
      <c r="E62" s="143"/>
      <c r="F62" s="143"/>
      <c r="G62" s="143"/>
      <c r="H62" s="143"/>
      <c r="I62" s="143"/>
      <c r="J62" s="144">
        <f>J234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96</v>
      </c>
      <c r="E63" s="143"/>
      <c r="F63" s="143"/>
      <c r="G63" s="143"/>
      <c r="H63" s="143"/>
      <c r="I63" s="143"/>
      <c r="J63" s="144">
        <f>J264</f>
        <v>0</v>
      </c>
      <c r="K63" s="141"/>
      <c r="L63" s="145"/>
    </row>
    <row r="64" spans="1:47" s="10" customFormat="1" ht="19.899999999999999" customHeight="1">
      <c r="B64" s="140"/>
      <c r="C64" s="141"/>
      <c r="D64" s="142" t="s">
        <v>97</v>
      </c>
      <c r="E64" s="143"/>
      <c r="F64" s="143"/>
      <c r="G64" s="143"/>
      <c r="H64" s="143"/>
      <c r="I64" s="143"/>
      <c r="J64" s="144">
        <f>J283</f>
        <v>0</v>
      </c>
      <c r="K64" s="141"/>
      <c r="L64" s="145"/>
    </row>
    <row r="65" spans="1:31" s="10" customFormat="1" ht="19.899999999999999" customHeight="1">
      <c r="B65" s="140"/>
      <c r="C65" s="141"/>
      <c r="D65" s="142" t="s">
        <v>98</v>
      </c>
      <c r="E65" s="143"/>
      <c r="F65" s="143"/>
      <c r="G65" s="143"/>
      <c r="H65" s="143"/>
      <c r="I65" s="143"/>
      <c r="J65" s="144">
        <f>J306</f>
        <v>0</v>
      </c>
      <c r="K65" s="141"/>
      <c r="L65" s="145"/>
    </row>
    <row r="66" spans="1:31" s="10" customFormat="1" ht="19.899999999999999" customHeight="1">
      <c r="B66" s="140"/>
      <c r="C66" s="141"/>
      <c r="D66" s="142" t="s">
        <v>99</v>
      </c>
      <c r="E66" s="143"/>
      <c r="F66" s="143"/>
      <c r="G66" s="143"/>
      <c r="H66" s="143"/>
      <c r="I66" s="143"/>
      <c r="J66" s="144">
        <f>J353</f>
        <v>0</v>
      </c>
      <c r="K66" s="141"/>
      <c r="L66" s="145"/>
    </row>
    <row r="67" spans="1:31" s="10" customFormat="1" ht="19.899999999999999" customHeight="1">
      <c r="B67" s="140"/>
      <c r="C67" s="141"/>
      <c r="D67" s="142" t="s">
        <v>100</v>
      </c>
      <c r="E67" s="143"/>
      <c r="F67" s="143"/>
      <c r="G67" s="143"/>
      <c r="H67" s="143"/>
      <c r="I67" s="143"/>
      <c r="J67" s="144">
        <f>J363</f>
        <v>0</v>
      </c>
      <c r="K67" s="141"/>
      <c r="L67" s="145"/>
    </row>
    <row r="68" spans="1:31" s="10" customFormat="1" ht="19.899999999999999" customHeight="1">
      <c r="B68" s="140"/>
      <c r="C68" s="141"/>
      <c r="D68" s="142" t="s">
        <v>101</v>
      </c>
      <c r="E68" s="143"/>
      <c r="F68" s="143"/>
      <c r="G68" s="143"/>
      <c r="H68" s="143"/>
      <c r="I68" s="143"/>
      <c r="J68" s="144">
        <f>J422</f>
        <v>0</v>
      </c>
      <c r="K68" s="141"/>
      <c r="L68" s="145"/>
    </row>
    <row r="69" spans="1:31" s="10" customFormat="1" ht="19.899999999999999" customHeight="1">
      <c r="B69" s="140"/>
      <c r="C69" s="141"/>
      <c r="D69" s="142" t="s">
        <v>102</v>
      </c>
      <c r="E69" s="143"/>
      <c r="F69" s="143"/>
      <c r="G69" s="143"/>
      <c r="H69" s="143"/>
      <c r="I69" s="143"/>
      <c r="J69" s="144">
        <f>J453</f>
        <v>0</v>
      </c>
      <c r="K69" s="141"/>
      <c r="L69" s="145"/>
    </row>
    <row r="70" spans="1:31" s="9" customFormat="1" ht="24.95" customHeight="1">
      <c r="B70" s="134"/>
      <c r="C70" s="135"/>
      <c r="D70" s="136" t="s">
        <v>103</v>
      </c>
      <c r="E70" s="137"/>
      <c r="F70" s="137"/>
      <c r="G70" s="137"/>
      <c r="H70" s="137"/>
      <c r="I70" s="137"/>
      <c r="J70" s="138">
        <f>J457</f>
        <v>0</v>
      </c>
      <c r="K70" s="135"/>
      <c r="L70" s="139"/>
    </row>
    <row r="71" spans="1:31" s="10" customFormat="1" ht="19.899999999999999" customHeight="1">
      <c r="B71" s="140"/>
      <c r="C71" s="141"/>
      <c r="D71" s="142" t="s">
        <v>104</v>
      </c>
      <c r="E71" s="143"/>
      <c r="F71" s="143"/>
      <c r="G71" s="143"/>
      <c r="H71" s="143"/>
      <c r="I71" s="143"/>
      <c r="J71" s="144">
        <f>J458</f>
        <v>0</v>
      </c>
      <c r="K71" s="141"/>
      <c r="L71" s="145"/>
    </row>
    <row r="72" spans="1:31" s="2" customFormat="1" ht="21.75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6.95" customHeight="1">
      <c r="A73" s="34"/>
      <c r="B73" s="47"/>
      <c r="C73" s="48"/>
      <c r="D73" s="48"/>
      <c r="E73" s="48"/>
      <c r="F73" s="48"/>
      <c r="G73" s="48"/>
      <c r="H73" s="48"/>
      <c r="I73" s="48"/>
      <c r="J73" s="48"/>
      <c r="K73" s="48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7" spans="1:31" s="2" customFormat="1" ht="6.95" customHeight="1">
      <c r="A77" s="34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24.95" customHeight="1">
      <c r="A78" s="34"/>
      <c r="B78" s="35"/>
      <c r="C78" s="23" t="s">
        <v>105</v>
      </c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>
      <c r="A80" s="34"/>
      <c r="B80" s="35"/>
      <c r="C80" s="29" t="s">
        <v>16</v>
      </c>
      <c r="D80" s="36"/>
      <c r="E80" s="36"/>
      <c r="F80" s="36"/>
      <c r="G80" s="36"/>
      <c r="H80" s="36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6.5" customHeight="1">
      <c r="A81" s="34"/>
      <c r="B81" s="35"/>
      <c r="C81" s="36"/>
      <c r="D81" s="36"/>
      <c r="E81" s="356" t="str">
        <f>E7</f>
        <v>Polní cesta C1b v k.ú. Chotěmice</v>
      </c>
      <c r="F81" s="357"/>
      <c r="G81" s="357"/>
      <c r="H81" s="357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9" t="s">
        <v>87</v>
      </c>
      <c r="D82" s="36"/>
      <c r="E82" s="36"/>
      <c r="F82" s="36"/>
      <c r="G82" s="36"/>
      <c r="H82" s="36"/>
      <c r="I82" s="36"/>
      <c r="J82" s="36"/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6.5" customHeight="1">
      <c r="A83" s="34"/>
      <c r="B83" s="35"/>
      <c r="C83" s="36"/>
      <c r="D83" s="36"/>
      <c r="E83" s="328" t="str">
        <f>E9</f>
        <v>SO-101 - Cesta C1b</v>
      </c>
      <c r="F83" s="358"/>
      <c r="G83" s="358"/>
      <c r="H83" s="358"/>
      <c r="I83" s="36"/>
      <c r="J83" s="36"/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6.95" customHeight="1">
      <c r="A84" s="34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2" customHeight="1">
      <c r="A85" s="34"/>
      <c r="B85" s="35"/>
      <c r="C85" s="29" t="s">
        <v>21</v>
      </c>
      <c r="D85" s="36"/>
      <c r="E85" s="36"/>
      <c r="F85" s="27" t="str">
        <f>F12</f>
        <v xml:space="preserve"> </v>
      </c>
      <c r="G85" s="36"/>
      <c r="H85" s="36"/>
      <c r="I85" s="29" t="s">
        <v>23</v>
      </c>
      <c r="J85" s="59" t="str">
        <f>IF(J12="","",J12)</f>
        <v>14. 11. 2022</v>
      </c>
      <c r="K85" s="36"/>
      <c r="L85" s="10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10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25.7" customHeight="1">
      <c r="A87" s="34"/>
      <c r="B87" s="35"/>
      <c r="C87" s="29" t="s">
        <v>25</v>
      </c>
      <c r="D87" s="36"/>
      <c r="E87" s="36"/>
      <c r="F87" s="27" t="str">
        <f>E15</f>
        <v>ČR-SPÚ, Pobočka Tábor</v>
      </c>
      <c r="G87" s="36"/>
      <c r="H87" s="36"/>
      <c r="I87" s="29" t="s">
        <v>31</v>
      </c>
      <c r="J87" s="32" t="str">
        <f>E21</f>
        <v>Agroprojekce Litomyšl, s.r.o.</v>
      </c>
      <c r="K87" s="36"/>
      <c r="L87" s="10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15.2" customHeight="1">
      <c r="A88" s="34"/>
      <c r="B88" s="35"/>
      <c r="C88" s="29" t="s">
        <v>29</v>
      </c>
      <c r="D88" s="36"/>
      <c r="E88" s="36"/>
      <c r="F88" s="27" t="str">
        <f>IF(E18="","",E18)</f>
        <v>Vyplň údaj</v>
      </c>
      <c r="G88" s="36"/>
      <c r="H88" s="36"/>
      <c r="I88" s="29" t="s">
        <v>34</v>
      </c>
      <c r="J88" s="32" t="str">
        <f>E24</f>
        <v xml:space="preserve"> </v>
      </c>
      <c r="K88" s="36"/>
      <c r="L88" s="10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2" customFormat="1" ht="10.35" customHeight="1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10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65" s="11" customFormat="1" ht="29.25" customHeight="1">
      <c r="A90" s="146"/>
      <c r="B90" s="147"/>
      <c r="C90" s="148" t="s">
        <v>106</v>
      </c>
      <c r="D90" s="149" t="s">
        <v>56</v>
      </c>
      <c r="E90" s="149" t="s">
        <v>52</v>
      </c>
      <c r="F90" s="149" t="s">
        <v>53</v>
      </c>
      <c r="G90" s="149" t="s">
        <v>107</v>
      </c>
      <c r="H90" s="149" t="s">
        <v>108</v>
      </c>
      <c r="I90" s="149" t="s">
        <v>109</v>
      </c>
      <c r="J90" s="149" t="s">
        <v>91</v>
      </c>
      <c r="K90" s="150" t="s">
        <v>110</v>
      </c>
      <c r="L90" s="151"/>
      <c r="M90" s="68" t="s">
        <v>19</v>
      </c>
      <c r="N90" s="69" t="s">
        <v>41</v>
      </c>
      <c r="O90" s="69" t="s">
        <v>111</v>
      </c>
      <c r="P90" s="69" t="s">
        <v>112</v>
      </c>
      <c r="Q90" s="69" t="s">
        <v>113</v>
      </c>
      <c r="R90" s="69" t="s">
        <v>114</v>
      </c>
      <c r="S90" s="69" t="s">
        <v>115</v>
      </c>
      <c r="T90" s="70" t="s">
        <v>116</v>
      </c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46"/>
    </row>
    <row r="91" spans="1:65" s="2" customFormat="1" ht="22.9" customHeight="1">
      <c r="A91" s="34"/>
      <c r="B91" s="35"/>
      <c r="C91" s="75" t="s">
        <v>117</v>
      </c>
      <c r="D91" s="36"/>
      <c r="E91" s="36"/>
      <c r="F91" s="36"/>
      <c r="G91" s="36"/>
      <c r="H91" s="36"/>
      <c r="I91" s="36"/>
      <c r="J91" s="152">
        <f>BK91</f>
        <v>0</v>
      </c>
      <c r="K91" s="36"/>
      <c r="L91" s="39"/>
      <c r="M91" s="71"/>
      <c r="N91" s="153"/>
      <c r="O91" s="72"/>
      <c r="P91" s="154">
        <f>P92+P457</f>
        <v>0</v>
      </c>
      <c r="Q91" s="72"/>
      <c r="R91" s="154">
        <f>R92+R457</f>
        <v>4618.0261510699993</v>
      </c>
      <c r="S91" s="72"/>
      <c r="T91" s="155">
        <f>T92+T457</f>
        <v>50.946080000000002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70</v>
      </c>
      <c r="AU91" s="17" t="s">
        <v>92</v>
      </c>
      <c r="BK91" s="156">
        <f>BK92+BK457</f>
        <v>0</v>
      </c>
    </row>
    <row r="92" spans="1:65" s="12" customFormat="1" ht="25.9" customHeight="1">
      <c r="B92" s="157"/>
      <c r="C92" s="158"/>
      <c r="D92" s="159" t="s">
        <v>70</v>
      </c>
      <c r="E92" s="160" t="s">
        <v>118</v>
      </c>
      <c r="F92" s="160" t="s">
        <v>119</v>
      </c>
      <c r="G92" s="158"/>
      <c r="H92" s="158"/>
      <c r="I92" s="161"/>
      <c r="J92" s="162">
        <f>BK92</f>
        <v>0</v>
      </c>
      <c r="K92" s="158"/>
      <c r="L92" s="163"/>
      <c r="M92" s="164"/>
      <c r="N92" s="165"/>
      <c r="O92" s="165"/>
      <c r="P92" s="166">
        <f>P93+P234+P264+P283+P306+P353+P363+P422+P453</f>
        <v>0</v>
      </c>
      <c r="Q92" s="165"/>
      <c r="R92" s="166">
        <f>R93+R234+R264+R283+R306+R353+R363+R422+R453</f>
        <v>4618.0139710699996</v>
      </c>
      <c r="S92" s="165"/>
      <c r="T92" s="167">
        <f>T93+T234+T264+T283+T306+T353+T363+T422+T453</f>
        <v>50.946080000000002</v>
      </c>
      <c r="AR92" s="168" t="s">
        <v>79</v>
      </c>
      <c r="AT92" s="169" t="s">
        <v>70</v>
      </c>
      <c r="AU92" s="169" t="s">
        <v>71</v>
      </c>
      <c r="AY92" s="168" t="s">
        <v>120</v>
      </c>
      <c r="BK92" s="170">
        <f>BK93+BK234+BK264+BK283+BK306+BK353+BK363+BK422+BK453</f>
        <v>0</v>
      </c>
    </row>
    <row r="93" spans="1:65" s="12" customFormat="1" ht="22.9" customHeight="1">
      <c r="B93" s="157"/>
      <c r="C93" s="158"/>
      <c r="D93" s="159" t="s">
        <v>70</v>
      </c>
      <c r="E93" s="171" t="s">
        <v>79</v>
      </c>
      <c r="F93" s="171" t="s">
        <v>121</v>
      </c>
      <c r="G93" s="158"/>
      <c r="H93" s="158"/>
      <c r="I93" s="161"/>
      <c r="J93" s="172">
        <f>BK93</f>
        <v>0</v>
      </c>
      <c r="K93" s="158"/>
      <c r="L93" s="163"/>
      <c r="M93" s="164"/>
      <c r="N93" s="165"/>
      <c r="O93" s="165"/>
      <c r="P93" s="166">
        <f>SUM(P94:P233)</f>
        <v>0</v>
      </c>
      <c r="Q93" s="165"/>
      <c r="R93" s="166">
        <f>SUM(R94:R233)</f>
        <v>678.64255700000001</v>
      </c>
      <c r="S93" s="165"/>
      <c r="T93" s="167">
        <f>SUM(T94:T233)</f>
        <v>10.58</v>
      </c>
      <c r="AR93" s="168" t="s">
        <v>79</v>
      </c>
      <c r="AT93" s="169" t="s">
        <v>70</v>
      </c>
      <c r="AU93" s="169" t="s">
        <v>79</v>
      </c>
      <c r="AY93" s="168" t="s">
        <v>120</v>
      </c>
      <c r="BK93" s="170">
        <f>SUM(BK94:BK233)</f>
        <v>0</v>
      </c>
    </row>
    <row r="94" spans="1:65" s="2" customFormat="1" ht="21.75" customHeight="1">
      <c r="A94" s="34"/>
      <c r="B94" s="35"/>
      <c r="C94" s="173" t="s">
        <v>79</v>
      </c>
      <c r="D94" s="173" t="s">
        <v>122</v>
      </c>
      <c r="E94" s="174" t="s">
        <v>123</v>
      </c>
      <c r="F94" s="175" t="s">
        <v>124</v>
      </c>
      <c r="G94" s="176" t="s">
        <v>125</v>
      </c>
      <c r="H94" s="177">
        <v>46</v>
      </c>
      <c r="I94" s="178"/>
      <c r="J94" s="179">
        <f>ROUND(I94*H94,2)</f>
        <v>0</v>
      </c>
      <c r="K94" s="175" t="s">
        <v>126</v>
      </c>
      <c r="L94" s="39"/>
      <c r="M94" s="180" t="s">
        <v>19</v>
      </c>
      <c r="N94" s="181" t="s">
        <v>42</v>
      </c>
      <c r="O94" s="64"/>
      <c r="P94" s="182">
        <f>O94*H94</f>
        <v>0</v>
      </c>
      <c r="Q94" s="182">
        <v>9.0000000000000006E-5</v>
      </c>
      <c r="R94" s="182">
        <f>Q94*H94</f>
        <v>4.1400000000000005E-3</v>
      </c>
      <c r="S94" s="182">
        <v>0.23</v>
      </c>
      <c r="T94" s="183">
        <f>S94*H94</f>
        <v>10.58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4" t="s">
        <v>127</v>
      </c>
      <c r="AT94" s="184" t="s">
        <v>122</v>
      </c>
      <c r="AU94" s="184" t="s">
        <v>82</v>
      </c>
      <c r="AY94" s="17" t="s">
        <v>120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17" t="s">
        <v>79</v>
      </c>
      <c r="BK94" s="185">
        <f>ROUND(I94*H94,2)</f>
        <v>0</v>
      </c>
      <c r="BL94" s="17" t="s">
        <v>127</v>
      </c>
      <c r="BM94" s="184" t="s">
        <v>128</v>
      </c>
    </row>
    <row r="95" spans="1:65" s="2" customFormat="1" ht="19.5">
      <c r="A95" s="34"/>
      <c r="B95" s="35"/>
      <c r="C95" s="36"/>
      <c r="D95" s="186" t="s">
        <v>129</v>
      </c>
      <c r="E95" s="36"/>
      <c r="F95" s="187" t="s">
        <v>130</v>
      </c>
      <c r="G95" s="36"/>
      <c r="H95" s="36"/>
      <c r="I95" s="188"/>
      <c r="J95" s="36"/>
      <c r="K95" s="36"/>
      <c r="L95" s="39"/>
      <c r="M95" s="189"/>
      <c r="N95" s="190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129</v>
      </c>
      <c r="AU95" s="17" t="s">
        <v>82</v>
      </c>
    </row>
    <row r="96" spans="1:65" s="2" customFormat="1" ht="11.25">
      <c r="A96" s="34"/>
      <c r="B96" s="35"/>
      <c r="C96" s="36"/>
      <c r="D96" s="191" t="s">
        <v>131</v>
      </c>
      <c r="E96" s="36"/>
      <c r="F96" s="192" t="s">
        <v>132</v>
      </c>
      <c r="G96" s="36"/>
      <c r="H96" s="36"/>
      <c r="I96" s="188"/>
      <c r="J96" s="36"/>
      <c r="K96" s="36"/>
      <c r="L96" s="39"/>
      <c r="M96" s="189"/>
      <c r="N96" s="190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131</v>
      </c>
      <c r="AU96" s="17" t="s">
        <v>82</v>
      </c>
    </row>
    <row r="97" spans="1:65" s="2" customFormat="1" ht="19.5">
      <c r="A97" s="34"/>
      <c r="B97" s="35"/>
      <c r="C97" s="36"/>
      <c r="D97" s="186" t="s">
        <v>133</v>
      </c>
      <c r="E97" s="36"/>
      <c r="F97" s="193" t="s">
        <v>134</v>
      </c>
      <c r="G97" s="36"/>
      <c r="H97" s="36"/>
      <c r="I97" s="188"/>
      <c r="J97" s="36"/>
      <c r="K97" s="36"/>
      <c r="L97" s="39"/>
      <c r="M97" s="189"/>
      <c r="N97" s="190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133</v>
      </c>
      <c r="AU97" s="17" t="s">
        <v>82</v>
      </c>
    </row>
    <row r="98" spans="1:65" s="13" customFormat="1" ht="11.25">
      <c r="B98" s="194"/>
      <c r="C98" s="195"/>
      <c r="D98" s="186" t="s">
        <v>135</v>
      </c>
      <c r="E98" s="196" t="s">
        <v>19</v>
      </c>
      <c r="F98" s="197" t="s">
        <v>136</v>
      </c>
      <c r="G98" s="195"/>
      <c r="H98" s="198">
        <v>46</v>
      </c>
      <c r="I98" s="199"/>
      <c r="J98" s="195"/>
      <c r="K98" s="195"/>
      <c r="L98" s="200"/>
      <c r="M98" s="201"/>
      <c r="N98" s="202"/>
      <c r="O98" s="202"/>
      <c r="P98" s="202"/>
      <c r="Q98" s="202"/>
      <c r="R98" s="202"/>
      <c r="S98" s="202"/>
      <c r="T98" s="203"/>
      <c r="AT98" s="204" t="s">
        <v>135</v>
      </c>
      <c r="AU98" s="204" t="s">
        <v>82</v>
      </c>
      <c r="AV98" s="13" t="s">
        <v>82</v>
      </c>
      <c r="AW98" s="13" t="s">
        <v>33</v>
      </c>
      <c r="AX98" s="13" t="s">
        <v>79</v>
      </c>
      <c r="AY98" s="204" t="s">
        <v>120</v>
      </c>
    </row>
    <row r="99" spans="1:65" s="2" customFormat="1" ht="16.5" customHeight="1">
      <c r="A99" s="34"/>
      <c r="B99" s="35"/>
      <c r="C99" s="173" t="s">
        <v>82</v>
      </c>
      <c r="D99" s="173" t="s">
        <v>122</v>
      </c>
      <c r="E99" s="174" t="s">
        <v>137</v>
      </c>
      <c r="F99" s="175" t="s">
        <v>138</v>
      </c>
      <c r="G99" s="176" t="s">
        <v>139</v>
      </c>
      <c r="H99" s="177">
        <v>80</v>
      </c>
      <c r="I99" s="178"/>
      <c r="J99" s="179">
        <f>ROUND(I99*H99,2)</f>
        <v>0</v>
      </c>
      <c r="K99" s="175" t="s">
        <v>126</v>
      </c>
      <c r="L99" s="39"/>
      <c r="M99" s="180" t="s">
        <v>19</v>
      </c>
      <c r="N99" s="181" t="s">
        <v>42</v>
      </c>
      <c r="O99" s="64"/>
      <c r="P99" s="182">
        <f>O99*H99</f>
        <v>0</v>
      </c>
      <c r="Q99" s="182">
        <v>3.6900000000000002E-2</v>
      </c>
      <c r="R99" s="182">
        <f>Q99*H99</f>
        <v>2.952</v>
      </c>
      <c r="S99" s="182">
        <v>0</v>
      </c>
      <c r="T99" s="183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4" t="s">
        <v>127</v>
      </c>
      <c r="AT99" s="184" t="s">
        <v>122</v>
      </c>
      <c r="AU99" s="184" t="s">
        <v>82</v>
      </c>
      <c r="AY99" s="17" t="s">
        <v>120</v>
      </c>
      <c r="BE99" s="185">
        <f>IF(N99="základní",J99,0)</f>
        <v>0</v>
      </c>
      <c r="BF99" s="185">
        <f>IF(N99="snížená",J99,0)</f>
        <v>0</v>
      </c>
      <c r="BG99" s="185">
        <f>IF(N99="zákl. přenesená",J99,0)</f>
        <v>0</v>
      </c>
      <c r="BH99" s="185">
        <f>IF(N99="sníž. přenesená",J99,0)</f>
        <v>0</v>
      </c>
      <c r="BI99" s="185">
        <f>IF(N99="nulová",J99,0)</f>
        <v>0</v>
      </c>
      <c r="BJ99" s="17" t="s">
        <v>79</v>
      </c>
      <c r="BK99" s="185">
        <f>ROUND(I99*H99,2)</f>
        <v>0</v>
      </c>
      <c r="BL99" s="17" t="s">
        <v>127</v>
      </c>
      <c r="BM99" s="184" t="s">
        <v>140</v>
      </c>
    </row>
    <row r="100" spans="1:65" s="2" customFormat="1" ht="29.25">
      <c r="A100" s="34"/>
      <c r="B100" s="35"/>
      <c r="C100" s="36"/>
      <c r="D100" s="186" t="s">
        <v>129</v>
      </c>
      <c r="E100" s="36"/>
      <c r="F100" s="187" t="s">
        <v>141</v>
      </c>
      <c r="G100" s="36"/>
      <c r="H100" s="36"/>
      <c r="I100" s="188"/>
      <c r="J100" s="36"/>
      <c r="K100" s="36"/>
      <c r="L100" s="39"/>
      <c r="M100" s="189"/>
      <c r="N100" s="190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129</v>
      </c>
      <c r="AU100" s="17" t="s">
        <v>82</v>
      </c>
    </row>
    <row r="101" spans="1:65" s="2" customFormat="1" ht="11.25">
      <c r="A101" s="34"/>
      <c r="B101" s="35"/>
      <c r="C101" s="36"/>
      <c r="D101" s="191" t="s">
        <v>131</v>
      </c>
      <c r="E101" s="36"/>
      <c r="F101" s="192" t="s">
        <v>142</v>
      </c>
      <c r="G101" s="36"/>
      <c r="H101" s="36"/>
      <c r="I101" s="188"/>
      <c r="J101" s="36"/>
      <c r="K101" s="36"/>
      <c r="L101" s="39"/>
      <c r="M101" s="189"/>
      <c r="N101" s="190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131</v>
      </c>
      <c r="AU101" s="17" t="s">
        <v>82</v>
      </c>
    </row>
    <row r="102" spans="1:65" s="13" customFormat="1" ht="11.25">
      <c r="B102" s="194"/>
      <c r="C102" s="195"/>
      <c r="D102" s="186" t="s">
        <v>135</v>
      </c>
      <c r="E102" s="196" t="s">
        <v>19</v>
      </c>
      <c r="F102" s="197" t="s">
        <v>143</v>
      </c>
      <c r="G102" s="195"/>
      <c r="H102" s="198">
        <v>80</v>
      </c>
      <c r="I102" s="199"/>
      <c r="J102" s="195"/>
      <c r="K102" s="195"/>
      <c r="L102" s="200"/>
      <c r="M102" s="201"/>
      <c r="N102" s="202"/>
      <c r="O102" s="202"/>
      <c r="P102" s="202"/>
      <c r="Q102" s="202"/>
      <c r="R102" s="202"/>
      <c r="S102" s="202"/>
      <c r="T102" s="203"/>
      <c r="AT102" s="204" t="s">
        <v>135</v>
      </c>
      <c r="AU102" s="204" t="s">
        <v>82</v>
      </c>
      <c r="AV102" s="13" t="s">
        <v>82</v>
      </c>
      <c r="AW102" s="13" t="s">
        <v>33</v>
      </c>
      <c r="AX102" s="13" t="s">
        <v>79</v>
      </c>
      <c r="AY102" s="204" t="s">
        <v>120</v>
      </c>
    </row>
    <row r="103" spans="1:65" s="2" customFormat="1" ht="16.5" customHeight="1">
      <c r="A103" s="34"/>
      <c r="B103" s="35"/>
      <c r="C103" s="173" t="s">
        <v>144</v>
      </c>
      <c r="D103" s="173" t="s">
        <v>122</v>
      </c>
      <c r="E103" s="174" t="s">
        <v>145</v>
      </c>
      <c r="F103" s="175" t="s">
        <v>146</v>
      </c>
      <c r="G103" s="176" t="s">
        <v>125</v>
      </c>
      <c r="H103" s="177">
        <v>3809</v>
      </c>
      <c r="I103" s="178"/>
      <c r="J103" s="179">
        <f>ROUND(I103*H103,2)</f>
        <v>0</v>
      </c>
      <c r="K103" s="175" t="s">
        <v>126</v>
      </c>
      <c r="L103" s="39"/>
      <c r="M103" s="180" t="s">
        <v>19</v>
      </c>
      <c r="N103" s="181" t="s">
        <v>42</v>
      </c>
      <c r="O103" s="64"/>
      <c r="P103" s="182">
        <f>O103*H103</f>
        <v>0</v>
      </c>
      <c r="Q103" s="182">
        <v>0</v>
      </c>
      <c r="R103" s="182">
        <f>Q103*H103</f>
        <v>0</v>
      </c>
      <c r="S103" s="182">
        <v>0</v>
      </c>
      <c r="T103" s="183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4" t="s">
        <v>127</v>
      </c>
      <c r="AT103" s="184" t="s">
        <v>122</v>
      </c>
      <c r="AU103" s="184" t="s">
        <v>82</v>
      </c>
      <c r="AY103" s="17" t="s">
        <v>120</v>
      </c>
      <c r="BE103" s="185">
        <f>IF(N103="základní",J103,0)</f>
        <v>0</v>
      </c>
      <c r="BF103" s="185">
        <f>IF(N103="snížená",J103,0)</f>
        <v>0</v>
      </c>
      <c r="BG103" s="185">
        <f>IF(N103="zákl. přenesená",J103,0)</f>
        <v>0</v>
      </c>
      <c r="BH103" s="185">
        <f>IF(N103="sníž. přenesená",J103,0)</f>
        <v>0</v>
      </c>
      <c r="BI103" s="185">
        <f>IF(N103="nulová",J103,0)</f>
        <v>0</v>
      </c>
      <c r="BJ103" s="17" t="s">
        <v>79</v>
      </c>
      <c r="BK103" s="185">
        <f>ROUND(I103*H103,2)</f>
        <v>0</v>
      </c>
      <c r="BL103" s="17" t="s">
        <v>127</v>
      </c>
      <c r="BM103" s="184" t="s">
        <v>147</v>
      </c>
    </row>
    <row r="104" spans="1:65" s="2" customFormat="1" ht="11.25">
      <c r="A104" s="34"/>
      <c r="B104" s="35"/>
      <c r="C104" s="36"/>
      <c r="D104" s="186" t="s">
        <v>129</v>
      </c>
      <c r="E104" s="36"/>
      <c r="F104" s="187" t="s">
        <v>148</v>
      </c>
      <c r="G104" s="36"/>
      <c r="H104" s="36"/>
      <c r="I104" s="188"/>
      <c r="J104" s="36"/>
      <c r="K104" s="36"/>
      <c r="L104" s="39"/>
      <c r="M104" s="189"/>
      <c r="N104" s="190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129</v>
      </c>
      <c r="AU104" s="17" t="s">
        <v>82</v>
      </c>
    </row>
    <row r="105" spans="1:65" s="2" customFormat="1" ht="11.25">
      <c r="A105" s="34"/>
      <c r="B105" s="35"/>
      <c r="C105" s="36"/>
      <c r="D105" s="191" t="s">
        <v>131</v>
      </c>
      <c r="E105" s="36"/>
      <c r="F105" s="192" t="s">
        <v>149</v>
      </c>
      <c r="G105" s="36"/>
      <c r="H105" s="36"/>
      <c r="I105" s="188"/>
      <c r="J105" s="36"/>
      <c r="K105" s="36"/>
      <c r="L105" s="39"/>
      <c r="M105" s="189"/>
      <c r="N105" s="190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131</v>
      </c>
      <c r="AU105" s="17" t="s">
        <v>82</v>
      </c>
    </row>
    <row r="106" spans="1:65" s="13" customFormat="1" ht="11.25">
      <c r="B106" s="194"/>
      <c r="C106" s="195"/>
      <c r="D106" s="186" t="s">
        <v>135</v>
      </c>
      <c r="E106" s="196" t="s">
        <v>19</v>
      </c>
      <c r="F106" s="197" t="s">
        <v>150</v>
      </c>
      <c r="G106" s="195"/>
      <c r="H106" s="198">
        <v>3788</v>
      </c>
      <c r="I106" s="199"/>
      <c r="J106" s="195"/>
      <c r="K106" s="195"/>
      <c r="L106" s="200"/>
      <c r="M106" s="201"/>
      <c r="N106" s="202"/>
      <c r="O106" s="202"/>
      <c r="P106" s="202"/>
      <c r="Q106" s="202"/>
      <c r="R106" s="202"/>
      <c r="S106" s="202"/>
      <c r="T106" s="203"/>
      <c r="AT106" s="204" t="s">
        <v>135</v>
      </c>
      <c r="AU106" s="204" t="s">
        <v>82</v>
      </c>
      <c r="AV106" s="13" t="s">
        <v>82</v>
      </c>
      <c r="AW106" s="13" t="s">
        <v>33</v>
      </c>
      <c r="AX106" s="13" t="s">
        <v>71</v>
      </c>
      <c r="AY106" s="204" t="s">
        <v>120</v>
      </c>
    </row>
    <row r="107" spans="1:65" s="13" customFormat="1" ht="11.25">
      <c r="B107" s="194"/>
      <c r="C107" s="195"/>
      <c r="D107" s="186" t="s">
        <v>135</v>
      </c>
      <c r="E107" s="196" t="s">
        <v>19</v>
      </c>
      <c r="F107" s="197" t="s">
        <v>151</v>
      </c>
      <c r="G107" s="195"/>
      <c r="H107" s="198">
        <v>21</v>
      </c>
      <c r="I107" s="199"/>
      <c r="J107" s="195"/>
      <c r="K107" s="195"/>
      <c r="L107" s="200"/>
      <c r="M107" s="201"/>
      <c r="N107" s="202"/>
      <c r="O107" s="202"/>
      <c r="P107" s="202"/>
      <c r="Q107" s="202"/>
      <c r="R107" s="202"/>
      <c r="S107" s="202"/>
      <c r="T107" s="203"/>
      <c r="AT107" s="204" t="s">
        <v>135</v>
      </c>
      <c r="AU107" s="204" t="s">
        <v>82</v>
      </c>
      <c r="AV107" s="13" t="s">
        <v>82</v>
      </c>
      <c r="AW107" s="13" t="s">
        <v>33</v>
      </c>
      <c r="AX107" s="13" t="s">
        <v>71</v>
      </c>
      <c r="AY107" s="204" t="s">
        <v>120</v>
      </c>
    </row>
    <row r="108" spans="1:65" s="2" customFormat="1" ht="24.2" customHeight="1">
      <c r="A108" s="34"/>
      <c r="B108" s="35"/>
      <c r="C108" s="173" t="s">
        <v>127</v>
      </c>
      <c r="D108" s="173" t="s">
        <v>122</v>
      </c>
      <c r="E108" s="174" t="s">
        <v>152</v>
      </c>
      <c r="F108" s="175" t="s">
        <v>153</v>
      </c>
      <c r="G108" s="176" t="s">
        <v>154</v>
      </c>
      <c r="H108" s="177">
        <v>1165.3</v>
      </c>
      <c r="I108" s="178"/>
      <c r="J108" s="179">
        <f>ROUND(I108*H108,2)</f>
        <v>0</v>
      </c>
      <c r="K108" s="175" t="s">
        <v>126</v>
      </c>
      <c r="L108" s="39"/>
      <c r="M108" s="180" t="s">
        <v>19</v>
      </c>
      <c r="N108" s="181" t="s">
        <v>42</v>
      </c>
      <c r="O108" s="64"/>
      <c r="P108" s="182">
        <f>O108*H108</f>
        <v>0</v>
      </c>
      <c r="Q108" s="182">
        <v>0</v>
      </c>
      <c r="R108" s="182">
        <f>Q108*H108</f>
        <v>0</v>
      </c>
      <c r="S108" s="182">
        <v>0</v>
      </c>
      <c r="T108" s="183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4" t="s">
        <v>127</v>
      </c>
      <c r="AT108" s="184" t="s">
        <v>122</v>
      </c>
      <c r="AU108" s="184" t="s">
        <v>82</v>
      </c>
      <c r="AY108" s="17" t="s">
        <v>120</v>
      </c>
      <c r="BE108" s="185">
        <f>IF(N108="základní",J108,0)</f>
        <v>0</v>
      </c>
      <c r="BF108" s="185">
        <f>IF(N108="snížená",J108,0)</f>
        <v>0</v>
      </c>
      <c r="BG108" s="185">
        <f>IF(N108="zákl. přenesená",J108,0)</f>
        <v>0</v>
      </c>
      <c r="BH108" s="185">
        <f>IF(N108="sníž. přenesená",J108,0)</f>
        <v>0</v>
      </c>
      <c r="BI108" s="185">
        <f>IF(N108="nulová",J108,0)</f>
        <v>0</v>
      </c>
      <c r="BJ108" s="17" t="s">
        <v>79</v>
      </c>
      <c r="BK108" s="185">
        <f>ROUND(I108*H108,2)</f>
        <v>0</v>
      </c>
      <c r="BL108" s="17" t="s">
        <v>127</v>
      </c>
      <c r="BM108" s="184" t="s">
        <v>155</v>
      </c>
    </row>
    <row r="109" spans="1:65" s="2" customFormat="1" ht="11.25">
      <c r="A109" s="34"/>
      <c r="B109" s="35"/>
      <c r="C109" s="36"/>
      <c r="D109" s="186" t="s">
        <v>129</v>
      </c>
      <c r="E109" s="36"/>
      <c r="F109" s="187" t="s">
        <v>156</v>
      </c>
      <c r="G109" s="36"/>
      <c r="H109" s="36"/>
      <c r="I109" s="188"/>
      <c r="J109" s="36"/>
      <c r="K109" s="36"/>
      <c r="L109" s="39"/>
      <c r="M109" s="189"/>
      <c r="N109" s="190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129</v>
      </c>
      <c r="AU109" s="17" t="s">
        <v>82</v>
      </c>
    </row>
    <row r="110" spans="1:65" s="2" customFormat="1" ht="11.25">
      <c r="A110" s="34"/>
      <c r="B110" s="35"/>
      <c r="C110" s="36"/>
      <c r="D110" s="191" t="s">
        <v>131</v>
      </c>
      <c r="E110" s="36"/>
      <c r="F110" s="192" t="s">
        <v>157</v>
      </c>
      <c r="G110" s="36"/>
      <c r="H110" s="36"/>
      <c r="I110" s="188"/>
      <c r="J110" s="36"/>
      <c r="K110" s="36"/>
      <c r="L110" s="39"/>
      <c r="M110" s="189"/>
      <c r="N110" s="190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131</v>
      </c>
      <c r="AU110" s="17" t="s">
        <v>82</v>
      </c>
    </row>
    <row r="111" spans="1:65" s="13" customFormat="1" ht="11.25">
      <c r="B111" s="194"/>
      <c r="C111" s="195"/>
      <c r="D111" s="186" t="s">
        <v>135</v>
      </c>
      <c r="E111" s="196" t="s">
        <v>19</v>
      </c>
      <c r="F111" s="197" t="s">
        <v>158</v>
      </c>
      <c r="G111" s="195"/>
      <c r="H111" s="198">
        <v>1165.3</v>
      </c>
      <c r="I111" s="199"/>
      <c r="J111" s="195"/>
      <c r="K111" s="195"/>
      <c r="L111" s="200"/>
      <c r="M111" s="201"/>
      <c r="N111" s="202"/>
      <c r="O111" s="202"/>
      <c r="P111" s="202"/>
      <c r="Q111" s="202"/>
      <c r="R111" s="202"/>
      <c r="S111" s="202"/>
      <c r="T111" s="203"/>
      <c r="AT111" s="204" t="s">
        <v>135</v>
      </c>
      <c r="AU111" s="204" t="s">
        <v>82</v>
      </c>
      <c r="AV111" s="13" t="s">
        <v>82</v>
      </c>
      <c r="AW111" s="13" t="s">
        <v>33</v>
      </c>
      <c r="AX111" s="13" t="s">
        <v>79</v>
      </c>
      <c r="AY111" s="204" t="s">
        <v>120</v>
      </c>
    </row>
    <row r="112" spans="1:65" s="2" customFormat="1" ht="16.5" customHeight="1">
      <c r="A112" s="34"/>
      <c r="B112" s="35"/>
      <c r="C112" s="173" t="s">
        <v>159</v>
      </c>
      <c r="D112" s="173" t="s">
        <v>122</v>
      </c>
      <c r="E112" s="174" t="s">
        <v>160</v>
      </c>
      <c r="F112" s="175" t="s">
        <v>161</v>
      </c>
      <c r="G112" s="176" t="s">
        <v>154</v>
      </c>
      <c r="H112" s="177">
        <v>117.568</v>
      </c>
      <c r="I112" s="178"/>
      <c r="J112" s="179">
        <f>ROUND(I112*H112,2)</f>
        <v>0</v>
      </c>
      <c r="K112" s="175" t="s">
        <v>126</v>
      </c>
      <c r="L112" s="39"/>
      <c r="M112" s="180" t="s">
        <v>19</v>
      </c>
      <c r="N112" s="181" t="s">
        <v>42</v>
      </c>
      <c r="O112" s="64"/>
      <c r="P112" s="182">
        <f>O112*H112</f>
        <v>0</v>
      </c>
      <c r="Q112" s="182">
        <v>0</v>
      </c>
      <c r="R112" s="182">
        <f>Q112*H112</f>
        <v>0</v>
      </c>
      <c r="S112" s="182">
        <v>0</v>
      </c>
      <c r="T112" s="183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4" t="s">
        <v>127</v>
      </c>
      <c r="AT112" s="184" t="s">
        <v>122</v>
      </c>
      <c r="AU112" s="184" t="s">
        <v>82</v>
      </c>
      <c r="AY112" s="17" t="s">
        <v>120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17" t="s">
        <v>79</v>
      </c>
      <c r="BK112" s="185">
        <f>ROUND(I112*H112,2)</f>
        <v>0</v>
      </c>
      <c r="BL112" s="17" t="s">
        <v>127</v>
      </c>
      <c r="BM112" s="184" t="s">
        <v>162</v>
      </c>
    </row>
    <row r="113" spans="1:65" s="2" customFormat="1" ht="11.25">
      <c r="A113" s="34"/>
      <c r="B113" s="35"/>
      <c r="C113" s="36"/>
      <c r="D113" s="186" t="s">
        <v>129</v>
      </c>
      <c r="E113" s="36"/>
      <c r="F113" s="187" t="s">
        <v>163</v>
      </c>
      <c r="G113" s="36"/>
      <c r="H113" s="36"/>
      <c r="I113" s="188"/>
      <c r="J113" s="36"/>
      <c r="K113" s="36"/>
      <c r="L113" s="39"/>
      <c r="M113" s="189"/>
      <c r="N113" s="190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129</v>
      </c>
      <c r="AU113" s="17" t="s">
        <v>82</v>
      </c>
    </row>
    <row r="114" spans="1:65" s="2" customFormat="1" ht="11.25">
      <c r="A114" s="34"/>
      <c r="B114" s="35"/>
      <c r="C114" s="36"/>
      <c r="D114" s="191" t="s">
        <v>131</v>
      </c>
      <c r="E114" s="36"/>
      <c r="F114" s="192" t="s">
        <v>164</v>
      </c>
      <c r="G114" s="36"/>
      <c r="H114" s="36"/>
      <c r="I114" s="188"/>
      <c r="J114" s="36"/>
      <c r="K114" s="36"/>
      <c r="L114" s="39"/>
      <c r="M114" s="189"/>
      <c r="N114" s="190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131</v>
      </c>
      <c r="AU114" s="17" t="s">
        <v>82</v>
      </c>
    </row>
    <row r="115" spans="1:65" s="13" customFormat="1" ht="11.25">
      <c r="B115" s="194"/>
      <c r="C115" s="195"/>
      <c r="D115" s="186" t="s">
        <v>135</v>
      </c>
      <c r="E115" s="196" t="s">
        <v>19</v>
      </c>
      <c r="F115" s="197" t="s">
        <v>165</v>
      </c>
      <c r="G115" s="195"/>
      <c r="H115" s="198">
        <v>112.904</v>
      </c>
      <c r="I115" s="199"/>
      <c r="J115" s="195"/>
      <c r="K115" s="195"/>
      <c r="L115" s="200"/>
      <c r="M115" s="201"/>
      <c r="N115" s="202"/>
      <c r="O115" s="202"/>
      <c r="P115" s="202"/>
      <c r="Q115" s="202"/>
      <c r="R115" s="202"/>
      <c r="S115" s="202"/>
      <c r="T115" s="203"/>
      <c r="AT115" s="204" t="s">
        <v>135</v>
      </c>
      <c r="AU115" s="204" t="s">
        <v>82</v>
      </c>
      <c r="AV115" s="13" t="s">
        <v>82</v>
      </c>
      <c r="AW115" s="13" t="s">
        <v>33</v>
      </c>
      <c r="AX115" s="13" t="s">
        <v>71</v>
      </c>
      <c r="AY115" s="204" t="s">
        <v>120</v>
      </c>
    </row>
    <row r="116" spans="1:65" s="13" customFormat="1" ht="11.25">
      <c r="B116" s="194"/>
      <c r="C116" s="195"/>
      <c r="D116" s="186" t="s">
        <v>135</v>
      </c>
      <c r="E116" s="196" t="s">
        <v>19</v>
      </c>
      <c r="F116" s="197" t="s">
        <v>166</v>
      </c>
      <c r="G116" s="195"/>
      <c r="H116" s="198">
        <v>4.6639999999999997</v>
      </c>
      <c r="I116" s="199"/>
      <c r="J116" s="195"/>
      <c r="K116" s="195"/>
      <c r="L116" s="200"/>
      <c r="M116" s="201"/>
      <c r="N116" s="202"/>
      <c r="O116" s="202"/>
      <c r="P116" s="202"/>
      <c r="Q116" s="202"/>
      <c r="R116" s="202"/>
      <c r="S116" s="202"/>
      <c r="T116" s="203"/>
      <c r="AT116" s="204" t="s">
        <v>135</v>
      </c>
      <c r="AU116" s="204" t="s">
        <v>82</v>
      </c>
      <c r="AV116" s="13" t="s">
        <v>82</v>
      </c>
      <c r="AW116" s="13" t="s">
        <v>33</v>
      </c>
      <c r="AX116" s="13" t="s">
        <v>71</v>
      </c>
      <c r="AY116" s="204" t="s">
        <v>120</v>
      </c>
    </row>
    <row r="117" spans="1:65" s="2" customFormat="1" ht="16.5" customHeight="1">
      <c r="A117" s="34"/>
      <c r="B117" s="35"/>
      <c r="C117" s="173" t="s">
        <v>167</v>
      </c>
      <c r="D117" s="173" t="s">
        <v>122</v>
      </c>
      <c r="E117" s="174" t="s">
        <v>168</v>
      </c>
      <c r="F117" s="175" t="s">
        <v>169</v>
      </c>
      <c r="G117" s="176" t="s">
        <v>154</v>
      </c>
      <c r="H117" s="177">
        <v>9.1349999999999998</v>
      </c>
      <c r="I117" s="178"/>
      <c r="J117" s="179">
        <f>ROUND(I117*H117,2)</f>
        <v>0</v>
      </c>
      <c r="K117" s="175" t="s">
        <v>126</v>
      </c>
      <c r="L117" s="39"/>
      <c r="M117" s="180" t="s">
        <v>19</v>
      </c>
      <c r="N117" s="181" t="s">
        <v>42</v>
      </c>
      <c r="O117" s="64"/>
      <c r="P117" s="182">
        <f>O117*H117</f>
        <v>0</v>
      </c>
      <c r="Q117" s="182">
        <v>0</v>
      </c>
      <c r="R117" s="182">
        <f>Q117*H117</f>
        <v>0</v>
      </c>
      <c r="S117" s="182">
        <v>0</v>
      </c>
      <c r="T117" s="183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4" t="s">
        <v>127</v>
      </c>
      <c r="AT117" s="184" t="s">
        <v>122</v>
      </c>
      <c r="AU117" s="184" t="s">
        <v>82</v>
      </c>
      <c r="AY117" s="17" t="s">
        <v>120</v>
      </c>
      <c r="BE117" s="185">
        <f>IF(N117="základní",J117,0)</f>
        <v>0</v>
      </c>
      <c r="BF117" s="185">
        <f>IF(N117="snížená",J117,0)</f>
        <v>0</v>
      </c>
      <c r="BG117" s="185">
        <f>IF(N117="zákl. přenesená",J117,0)</f>
        <v>0</v>
      </c>
      <c r="BH117" s="185">
        <f>IF(N117="sníž. přenesená",J117,0)</f>
        <v>0</v>
      </c>
      <c r="BI117" s="185">
        <f>IF(N117="nulová",J117,0)</f>
        <v>0</v>
      </c>
      <c r="BJ117" s="17" t="s">
        <v>79</v>
      </c>
      <c r="BK117" s="185">
        <f>ROUND(I117*H117,2)</f>
        <v>0</v>
      </c>
      <c r="BL117" s="17" t="s">
        <v>127</v>
      </c>
      <c r="BM117" s="184" t="s">
        <v>170</v>
      </c>
    </row>
    <row r="118" spans="1:65" s="2" customFormat="1" ht="19.5">
      <c r="A118" s="34"/>
      <c r="B118" s="35"/>
      <c r="C118" s="36"/>
      <c r="D118" s="186" t="s">
        <v>129</v>
      </c>
      <c r="E118" s="36"/>
      <c r="F118" s="187" t="s">
        <v>171</v>
      </c>
      <c r="G118" s="36"/>
      <c r="H118" s="36"/>
      <c r="I118" s="188"/>
      <c r="J118" s="36"/>
      <c r="K118" s="36"/>
      <c r="L118" s="39"/>
      <c r="M118" s="189"/>
      <c r="N118" s="190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129</v>
      </c>
      <c r="AU118" s="17" t="s">
        <v>82</v>
      </c>
    </row>
    <row r="119" spans="1:65" s="2" customFormat="1" ht="11.25">
      <c r="A119" s="34"/>
      <c r="B119" s="35"/>
      <c r="C119" s="36"/>
      <c r="D119" s="191" t="s">
        <v>131</v>
      </c>
      <c r="E119" s="36"/>
      <c r="F119" s="192" t="s">
        <v>172</v>
      </c>
      <c r="G119" s="36"/>
      <c r="H119" s="36"/>
      <c r="I119" s="188"/>
      <c r="J119" s="36"/>
      <c r="K119" s="36"/>
      <c r="L119" s="39"/>
      <c r="M119" s="189"/>
      <c r="N119" s="190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131</v>
      </c>
      <c r="AU119" s="17" t="s">
        <v>82</v>
      </c>
    </row>
    <row r="120" spans="1:65" s="13" customFormat="1" ht="11.25">
      <c r="B120" s="194"/>
      <c r="C120" s="195"/>
      <c r="D120" s="186" t="s">
        <v>135</v>
      </c>
      <c r="E120" s="196" t="s">
        <v>19</v>
      </c>
      <c r="F120" s="197" t="s">
        <v>173</v>
      </c>
      <c r="G120" s="195"/>
      <c r="H120" s="198">
        <v>2.415</v>
      </c>
      <c r="I120" s="199"/>
      <c r="J120" s="195"/>
      <c r="K120" s="195"/>
      <c r="L120" s="200"/>
      <c r="M120" s="201"/>
      <c r="N120" s="202"/>
      <c r="O120" s="202"/>
      <c r="P120" s="202"/>
      <c r="Q120" s="202"/>
      <c r="R120" s="202"/>
      <c r="S120" s="202"/>
      <c r="T120" s="203"/>
      <c r="AT120" s="204" t="s">
        <v>135</v>
      </c>
      <c r="AU120" s="204" t="s">
        <v>82</v>
      </c>
      <c r="AV120" s="13" t="s">
        <v>82</v>
      </c>
      <c r="AW120" s="13" t="s">
        <v>33</v>
      </c>
      <c r="AX120" s="13" t="s">
        <v>71</v>
      </c>
      <c r="AY120" s="204" t="s">
        <v>120</v>
      </c>
    </row>
    <row r="121" spans="1:65" s="13" customFormat="1" ht="11.25">
      <c r="B121" s="194"/>
      <c r="C121" s="195"/>
      <c r="D121" s="186" t="s">
        <v>135</v>
      </c>
      <c r="E121" s="196" t="s">
        <v>19</v>
      </c>
      <c r="F121" s="197" t="s">
        <v>174</v>
      </c>
      <c r="G121" s="195"/>
      <c r="H121" s="198">
        <v>6.72</v>
      </c>
      <c r="I121" s="199"/>
      <c r="J121" s="195"/>
      <c r="K121" s="195"/>
      <c r="L121" s="200"/>
      <c r="M121" s="201"/>
      <c r="N121" s="202"/>
      <c r="O121" s="202"/>
      <c r="P121" s="202"/>
      <c r="Q121" s="202"/>
      <c r="R121" s="202"/>
      <c r="S121" s="202"/>
      <c r="T121" s="203"/>
      <c r="AT121" s="204" t="s">
        <v>135</v>
      </c>
      <c r="AU121" s="204" t="s">
        <v>82</v>
      </c>
      <c r="AV121" s="13" t="s">
        <v>82</v>
      </c>
      <c r="AW121" s="13" t="s">
        <v>33</v>
      </c>
      <c r="AX121" s="13" t="s">
        <v>71</v>
      </c>
      <c r="AY121" s="204" t="s">
        <v>120</v>
      </c>
    </row>
    <row r="122" spans="1:65" s="2" customFormat="1" ht="21.75" customHeight="1">
      <c r="A122" s="34"/>
      <c r="B122" s="35"/>
      <c r="C122" s="173" t="s">
        <v>175</v>
      </c>
      <c r="D122" s="173" t="s">
        <v>122</v>
      </c>
      <c r="E122" s="174" t="s">
        <v>176</v>
      </c>
      <c r="F122" s="175" t="s">
        <v>177</v>
      </c>
      <c r="G122" s="176" t="s">
        <v>154</v>
      </c>
      <c r="H122" s="177">
        <v>172.6</v>
      </c>
      <c r="I122" s="178"/>
      <c r="J122" s="179">
        <f>ROUND(I122*H122,2)</f>
        <v>0</v>
      </c>
      <c r="K122" s="175" t="s">
        <v>126</v>
      </c>
      <c r="L122" s="39"/>
      <c r="M122" s="180" t="s">
        <v>19</v>
      </c>
      <c r="N122" s="181" t="s">
        <v>42</v>
      </c>
      <c r="O122" s="64"/>
      <c r="P122" s="182">
        <f>O122*H122</f>
        <v>0</v>
      </c>
      <c r="Q122" s="182">
        <v>0</v>
      </c>
      <c r="R122" s="182">
        <f>Q122*H122</f>
        <v>0</v>
      </c>
      <c r="S122" s="182">
        <v>0</v>
      </c>
      <c r="T122" s="183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4" t="s">
        <v>127</v>
      </c>
      <c r="AT122" s="184" t="s">
        <v>122</v>
      </c>
      <c r="AU122" s="184" t="s">
        <v>82</v>
      </c>
      <c r="AY122" s="17" t="s">
        <v>120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17" t="s">
        <v>79</v>
      </c>
      <c r="BK122" s="185">
        <f>ROUND(I122*H122,2)</f>
        <v>0</v>
      </c>
      <c r="BL122" s="17" t="s">
        <v>127</v>
      </c>
      <c r="BM122" s="184" t="s">
        <v>178</v>
      </c>
    </row>
    <row r="123" spans="1:65" s="2" customFormat="1" ht="19.5">
      <c r="A123" s="34"/>
      <c r="B123" s="35"/>
      <c r="C123" s="36"/>
      <c r="D123" s="186" t="s">
        <v>129</v>
      </c>
      <c r="E123" s="36"/>
      <c r="F123" s="187" t="s">
        <v>179</v>
      </c>
      <c r="G123" s="36"/>
      <c r="H123" s="36"/>
      <c r="I123" s="188"/>
      <c r="J123" s="36"/>
      <c r="K123" s="36"/>
      <c r="L123" s="39"/>
      <c r="M123" s="189"/>
      <c r="N123" s="190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129</v>
      </c>
      <c r="AU123" s="17" t="s">
        <v>82</v>
      </c>
    </row>
    <row r="124" spans="1:65" s="2" customFormat="1" ht="11.25">
      <c r="A124" s="34"/>
      <c r="B124" s="35"/>
      <c r="C124" s="36"/>
      <c r="D124" s="191" t="s">
        <v>131</v>
      </c>
      <c r="E124" s="36"/>
      <c r="F124" s="192" t="s">
        <v>180</v>
      </c>
      <c r="G124" s="36"/>
      <c r="H124" s="36"/>
      <c r="I124" s="188"/>
      <c r="J124" s="36"/>
      <c r="K124" s="36"/>
      <c r="L124" s="39"/>
      <c r="M124" s="189"/>
      <c r="N124" s="190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131</v>
      </c>
      <c r="AU124" s="17" t="s">
        <v>82</v>
      </c>
    </row>
    <row r="125" spans="1:65" s="13" customFormat="1" ht="11.25">
      <c r="B125" s="194"/>
      <c r="C125" s="195"/>
      <c r="D125" s="186" t="s">
        <v>135</v>
      </c>
      <c r="E125" s="196" t="s">
        <v>19</v>
      </c>
      <c r="F125" s="197" t="s">
        <v>181</v>
      </c>
      <c r="G125" s="195"/>
      <c r="H125" s="198">
        <v>151.6</v>
      </c>
      <c r="I125" s="199"/>
      <c r="J125" s="195"/>
      <c r="K125" s="195"/>
      <c r="L125" s="200"/>
      <c r="M125" s="201"/>
      <c r="N125" s="202"/>
      <c r="O125" s="202"/>
      <c r="P125" s="202"/>
      <c r="Q125" s="202"/>
      <c r="R125" s="202"/>
      <c r="S125" s="202"/>
      <c r="T125" s="203"/>
      <c r="AT125" s="204" t="s">
        <v>135</v>
      </c>
      <c r="AU125" s="204" t="s">
        <v>82</v>
      </c>
      <c r="AV125" s="13" t="s">
        <v>82</v>
      </c>
      <c r="AW125" s="13" t="s">
        <v>33</v>
      </c>
      <c r="AX125" s="13" t="s">
        <v>71</v>
      </c>
      <c r="AY125" s="204" t="s">
        <v>120</v>
      </c>
    </row>
    <row r="126" spans="1:65" s="13" customFormat="1" ht="11.25">
      <c r="B126" s="194"/>
      <c r="C126" s="195"/>
      <c r="D126" s="186" t="s">
        <v>135</v>
      </c>
      <c r="E126" s="196" t="s">
        <v>19</v>
      </c>
      <c r="F126" s="197" t="s">
        <v>182</v>
      </c>
      <c r="G126" s="195"/>
      <c r="H126" s="198">
        <v>21</v>
      </c>
      <c r="I126" s="199"/>
      <c r="J126" s="195"/>
      <c r="K126" s="195"/>
      <c r="L126" s="200"/>
      <c r="M126" s="201"/>
      <c r="N126" s="202"/>
      <c r="O126" s="202"/>
      <c r="P126" s="202"/>
      <c r="Q126" s="202"/>
      <c r="R126" s="202"/>
      <c r="S126" s="202"/>
      <c r="T126" s="203"/>
      <c r="AT126" s="204" t="s">
        <v>135</v>
      </c>
      <c r="AU126" s="204" t="s">
        <v>82</v>
      </c>
      <c r="AV126" s="13" t="s">
        <v>82</v>
      </c>
      <c r="AW126" s="13" t="s">
        <v>33</v>
      </c>
      <c r="AX126" s="13" t="s">
        <v>71</v>
      </c>
      <c r="AY126" s="204" t="s">
        <v>120</v>
      </c>
    </row>
    <row r="127" spans="1:65" s="2" customFormat="1" ht="21.75" customHeight="1">
      <c r="A127" s="34"/>
      <c r="B127" s="35"/>
      <c r="C127" s="173" t="s">
        <v>183</v>
      </c>
      <c r="D127" s="173" t="s">
        <v>122</v>
      </c>
      <c r="E127" s="174" t="s">
        <v>184</v>
      </c>
      <c r="F127" s="175" t="s">
        <v>185</v>
      </c>
      <c r="G127" s="176" t="s">
        <v>154</v>
      </c>
      <c r="H127" s="177">
        <v>13.519</v>
      </c>
      <c r="I127" s="178"/>
      <c r="J127" s="179">
        <f>ROUND(I127*H127,2)</f>
        <v>0</v>
      </c>
      <c r="K127" s="175" t="s">
        <v>126</v>
      </c>
      <c r="L127" s="39"/>
      <c r="M127" s="180" t="s">
        <v>19</v>
      </c>
      <c r="N127" s="181" t="s">
        <v>42</v>
      </c>
      <c r="O127" s="64"/>
      <c r="P127" s="182">
        <f>O127*H127</f>
        <v>0</v>
      </c>
      <c r="Q127" s="182">
        <v>0</v>
      </c>
      <c r="R127" s="182">
        <f>Q127*H127</f>
        <v>0</v>
      </c>
      <c r="S127" s="182">
        <v>0</v>
      </c>
      <c r="T127" s="183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4" t="s">
        <v>127</v>
      </c>
      <c r="AT127" s="184" t="s">
        <v>122</v>
      </c>
      <c r="AU127" s="184" t="s">
        <v>82</v>
      </c>
      <c r="AY127" s="17" t="s">
        <v>120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7" t="s">
        <v>79</v>
      </c>
      <c r="BK127" s="185">
        <f>ROUND(I127*H127,2)</f>
        <v>0</v>
      </c>
      <c r="BL127" s="17" t="s">
        <v>127</v>
      </c>
      <c r="BM127" s="184" t="s">
        <v>186</v>
      </c>
    </row>
    <row r="128" spans="1:65" s="2" customFormat="1" ht="19.5">
      <c r="A128" s="34"/>
      <c r="B128" s="35"/>
      <c r="C128" s="36"/>
      <c r="D128" s="186" t="s">
        <v>129</v>
      </c>
      <c r="E128" s="36"/>
      <c r="F128" s="187" t="s">
        <v>187</v>
      </c>
      <c r="G128" s="36"/>
      <c r="H128" s="36"/>
      <c r="I128" s="188"/>
      <c r="J128" s="36"/>
      <c r="K128" s="36"/>
      <c r="L128" s="39"/>
      <c r="M128" s="189"/>
      <c r="N128" s="190"/>
      <c r="O128" s="64"/>
      <c r="P128" s="64"/>
      <c r="Q128" s="64"/>
      <c r="R128" s="64"/>
      <c r="S128" s="64"/>
      <c r="T128" s="65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129</v>
      </c>
      <c r="AU128" s="17" t="s">
        <v>82</v>
      </c>
    </row>
    <row r="129" spans="1:65" s="2" customFormat="1" ht="11.25">
      <c r="A129" s="34"/>
      <c r="B129" s="35"/>
      <c r="C129" s="36"/>
      <c r="D129" s="191" t="s">
        <v>131</v>
      </c>
      <c r="E129" s="36"/>
      <c r="F129" s="192" t="s">
        <v>188</v>
      </c>
      <c r="G129" s="36"/>
      <c r="H129" s="36"/>
      <c r="I129" s="188"/>
      <c r="J129" s="36"/>
      <c r="K129" s="36"/>
      <c r="L129" s="39"/>
      <c r="M129" s="189"/>
      <c r="N129" s="190"/>
      <c r="O129" s="64"/>
      <c r="P129" s="64"/>
      <c r="Q129" s="64"/>
      <c r="R129" s="64"/>
      <c r="S129" s="64"/>
      <c r="T129" s="65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131</v>
      </c>
      <c r="AU129" s="17" t="s">
        <v>82</v>
      </c>
    </row>
    <row r="130" spans="1:65" s="13" customFormat="1" ht="11.25">
      <c r="B130" s="194"/>
      <c r="C130" s="195"/>
      <c r="D130" s="186" t="s">
        <v>135</v>
      </c>
      <c r="E130" s="196" t="s">
        <v>19</v>
      </c>
      <c r="F130" s="197" t="s">
        <v>189</v>
      </c>
      <c r="G130" s="195"/>
      <c r="H130" s="198">
        <v>1.2150000000000001</v>
      </c>
      <c r="I130" s="199"/>
      <c r="J130" s="195"/>
      <c r="K130" s="195"/>
      <c r="L130" s="200"/>
      <c r="M130" s="201"/>
      <c r="N130" s="202"/>
      <c r="O130" s="202"/>
      <c r="P130" s="202"/>
      <c r="Q130" s="202"/>
      <c r="R130" s="202"/>
      <c r="S130" s="202"/>
      <c r="T130" s="203"/>
      <c r="AT130" s="204" t="s">
        <v>135</v>
      </c>
      <c r="AU130" s="204" t="s">
        <v>82</v>
      </c>
      <c r="AV130" s="13" t="s">
        <v>82</v>
      </c>
      <c r="AW130" s="13" t="s">
        <v>33</v>
      </c>
      <c r="AX130" s="13" t="s">
        <v>71</v>
      </c>
      <c r="AY130" s="204" t="s">
        <v>120</v>
      </c>
    </row>
    <row r="131" spans="1:65" s="13" customFormat="1" ht="11.25">
      <c r="B131" s="194"/>
      <c r="C131" s="195"/>
      <c r="D131" s="186" t="s">
        <v>135</v>
      </c>
      <c r="E131" s="196" t="s">
        <v>19</v>
      </c>
      <c r="F131" s="197" t="s">
        <v>190</v>
      </c>
      <c r="G131" s="195"/>
      <c r="H131" s="198">
        <v>3.6</v>
      </c>
      <c r="I131" s="199"/>
      <c r="J131" s="195"/>
      <c r="K131" s="195"/>
      <c r="L131" s="200"/>
      <c r="M131" s="201"/>
      <c r="N131" s="202"/>
      <c r="O131" s="202"/>
      <c r="P131" s="202"/>
      <c r="Q131" s="202"/>
      <c r="R131" s="202"/>
      <c r="S131" s="202"/>
      <c r="T131" s="203"/>
      <c r="AT131" s="204" t="s">
        <v>135</v>
      </c>
      <c r="AU131" s="204" t="s">
        <v>82</v>
      </c>
      <c r="AV131" s="13" t="s">
        <v>82</v>
      </c>
      <c r="AW131" s="13" t="s">
        <v>33</v>
      </c>
      <c r="AX131" s="13" t="s">
        <v>71</v>
      </c>
      <c r="AY131" s="204" t="s">
        <v>120</v>
      </c>
    </row>
    <row r="132" spans="1:65" s="13" customFormat="1" ht="11.25">
      <c r="B132" s="194"/>
      <c r="C132" s="195"/>
      <c r="D132" s="186" t="s">
        <v>135</v>
      </c>
      <c r="E132" s="196" t="s">
        <v>19</v>
      </c>
      <c r="F132" s="197" t="s">
        <v>191</v>
      </c>
      <c r="G132" s="195"/>
      <c r="H132" s="198">
        <v>8.7040000000000006</v>
      </c>
      <c r="I132" s="199"/>
      <c r="J132" s="195"/>
      <c r="K132" s="195"/>
      <c r="L132" s="200"/>
      <c r="M132" s="201"/>
      <c r="N132" s="202"/>
      <c r="O132" s="202"/>
      <c r="P132" s="202"/>
      <c r="Q132" s="202"/>
      <c r="R132" s="202"/>
      <c r="S132" s="202"/>
      <c r="T132" s="203"/>
      <c r="AT132" s="204" t="s">
        <v>135</v>
      </c>
      <c r="AU132" s="204" t="s">
        <v>82</v>
      </c>
      <c r="AV132" s="13" t="s">
        <v>82</v>
      </c>
      <c r="AW132" s="13" t="s">
        <v>33</v>
      </c>
      <c r="AX132" s="13" t="s">
        <v>71</v>
      </c>
      <c r="AY132" s="204" t="s">
        <v>120</v>
      </c>
    </row>
    <row r="133" spans="1:65" s="2" customFormat="1" ht="21.75" customHeight="1">
      <c r="A133" s="34"/>
      <c r="B133" s="35"/>
      <c r="C133" s="173" t="s">
        <v>192</v>
      </c>
      <c r="D133" s="173" t="s">
        <v>122</v>
      </c>
      <c r="E133" s="174" t="s">
        <v>193</v>
      </c>
      <c r="F133" s="175" t="s">
        <v>194</v>
      </c>
      <c r="G133" s="176" t="s">
        <v>154</v>
      </c>
      <c r="H133" s="177">
        <v>96.8</v>
      </c>
      <c r="I133" s="178"/>
      <c r="J133" s="179">
        <f>ROUND(I133*H133,2)</f>
        <v>0</v>
      </c>
      <c r="K133" s="175" t="s">
        <v>126</v>
      </c>
      <c r="L133" s="39"/>
      <c r="M133" s="180" t="s">
        <v>19</v>
      </c>
      <c r="N133" s="181" t="s">
        <v>42</v>
      </c>
      <c r="O133" s="64"/>
      <c r="P133" s="182">
        <f>O133*H133</f>
        <v>0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4" t="s">
        <v>127</v>
      </c>
      <c r="AT133" s="184" t="s">
        <v>122</v>
      </c>
      <c r="AU133" s="184" t="s">
        <v>82</v>
      </c>
      <c r="AY133" s="17" t="s">
        <v>120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7" t="s">
        <v>79</v>
      </c>
      <c r="BK133" s="185">
        <f>ROUND(I133*H133,2)</f>
        <v>0</v>
      </c>
      <c r="BL133" s="17" t="s">
        <v>127</v>
      </c>
      <c r="BM133" s="184" t="s">
        <v>195</v>
      </c>
    </row>
    <row r="134" spans="1:65" s="2" customFormat="1" ht="19.5">
      <c r="A134" s="34"/>
      <c r="B134" s="35"/>
      <c r="C134" s="36"/>
      <c r="D134" s="186" t="s">
        <v>129</v>
      </c>
      <c r="E134" s="36"/>
      <c r="F134" s="187" t="s">
        <v>196</v>
      </c>
      <c r="G134" s="36"/>
      <c r="H134" s="36"/>
      <c r="I134" s="188"/>
      <c r="J134" s="36"/>
      <c r="K134" s="36"/>
      <c r="L134" s="39"/>
      <c r="M134" s="189"/>
      <c r="N134" s="190"/>
      <c r="O134" s="64"/>
      <c r="P134" s="64"/>
      <c r="Q134" s="64"/>
      <c r="R134" s="64"/>
      <c r="S134" s="64"/>
      <c r="T134" s="65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129</v>
      </c>
      <c r="AU134" s="17" t="s">
        <v>82</v>
      </c>
    </row>
    <row r="135" spans="1:65" s="2" customFormat="1" ht="11.25">
      <c r="A135" s="34"/>
      <c r="B135" s="35"/>
      <c r="C135" s="36"/>
      <c r="D135" s="191" t="s">
        <v>131</v>
      </c>
      <c r="E135" s="36"/>
      <c r="F135" s="192" t="s">
        <v>197</v>
      </c>
      <c r="G135" s="36"/>
      <c r="H135" s="36"/>
      <c r="I135" s="188"/>
      <c r="J135" s="36"/>
      <c r="K135" s="36"/>
      <c r="L135" s="39"/>
      <c r="M135" s="189"/>
      <c r="N135" s="190"/>
      <c r="O135" s="64"/>
      <c r="P135" s="64"/>
      <c r="Q135" s="64"/>
      <c r="R135" s="64"/>
      <c r="S135" s="64"/>
      <c r="T135" s="65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131</v>
      </c>
      <c r="AU135" s="17" t="s">
        <v>82</v>
      </c>
    </row>
    <row r="136" spans="1:65" s="13" customFormat="1" ht="11.25">
      <c r="B136" s="194"/>
      <c r="C136" s="195"/>
      <c r="D136" s="186" t="s">
        <v>135</v>
      </c>
      <c r="E136" s="196" t="s">
        <v>19</v>
      </c>
      <c r="F136" s="197" t="s">
        <v>198</v>
      </c>
      <c r="G136" s="195"/>
      <c r="H136" s="198">
        <v>96.8</v>
      </c>
      <c r="I136" s="199"/>
      <c r="J136" s="195"/>
      <c r="K136" s="195"/>
      <c r="L136" s="200"/>
      <c r="M136" s="201"/>
      <c r="N136" s="202"/>
      <c r="O136" s="202"/>
      <c r="P136" s="202"/>
      <c r="Q136" s="202"/>
      <c r="R136" s="202"/>
      <c r="S136" s="202"/>
      <c r="T136" s="203"/>
      <c r="AT136" s="204" t="s">
        <v>135</v>
      </c>
      <c r="AU136" s="204" t="s">
        <v>82</v>
      </c>
      <c r="AV136" s="13" t="s">
        <v>82</v>
      </c>
      <c r="AW136" s="13" t="s">
        <v>33</v>
      </c>
      <c r="AX136" s="13" t="s">
        <v>79</v>
      </c>
      <c r="AY136" s="204" t="s">
        <v>120</v>
      </c>
    </row>
    <row r="137" spans="1:65" s="2" customFormat="1" ht="16.5" customHeight="1">
      <c r="A137" s="34"/>
      <c r="B137" s="35"/>
      <c r="C137" s="173" t="s">
        <v>199</v>
      </c>
      <c r="D137" s="173" t="s">
        <v>122</v>
      </c>
      <c r="E137" s="174" t="s">
        <v>200</v>
      </c>
      <c r="F137" s="175" t="s">
        <v>201</v>
      </c>
      <c r="G137" s="176" t="s">
        <v>154</v>
      </c>
      <c r="H137" s="177">
        <v>96.8</v>
      </c>
      <c r="I137" s="178"/>
      <c r="J137" s="179">
        <f>ROUND(I137*H137,2)</f>
        <v>0</v>
      </c>
      <c r="K137" s="175" t="s">
        <v>126</v>
      </c>
      <c r="L137" s="39"/>
      <c r="M137" s="180" t="s">
        <v>19</v>
      </c>
      <c r="N137" s="181" t="s">
        <v>42</v>
      </c>
      <c r="O137" s="64"/>
      <c r="P137" s="182">
        <f>O137*H137</f>
        <v>0</v>
      </c>
      <c r="Q137" s="182">
        <v>0</v>
      </c>
      <c r="R137" s="182">
        <f>Q137*H137</f>
        <v>0</v>
      </c>
      <c r="S137" s="182">
        <v>0</v>
      </c>
      <c r="T137" s="18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4" t="s">
        <v>127</v>
      </c>
      <c r="AT137" s="184" t="s">
        <v>122</v>
      </c>
      <c r="AU137" s="184" t="s">
        <v>82</v>
      </c>
      <c r="AY137" s="17" t="s">
        <v>120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7" t="s">
        <v>79</v>
      </c>
      <c r="BK137" s="185">
        <f>ROUND(I137*H137,2)</f>
        <v>0</v>
      </c>
      <c r="BL137" s="17" t="s">
        <v>127</v>
      </c>
      <c r="BM137" s="184" t="s">
        <v>202</v>
      </c>
    </row>
    <row r="138" spans="1:65" s="2" customFormat="1" ht="19.5">
      <c r="A138" s="34"/>
      <c r="B138" s="35"/>
      <c r="C138" s="36"/>
      <c r="D138" s="186" t="s">
        <v>129</v>
      </c>
      <c r="E138" s="36"/>
      <c r="F138" s="187" t="s">
        <v>203</v>
      </c>
      <c r="G138" s="36"/>
      <c r="H138" s="36"/>
      <c r="I138" s="188"/>
      <c r="J138" s="36"/>
      <c r="K138" s="36"/>
      <c r="L138" s="39"/>
      <c r="M138" s="189"/>
      <c r="N138" s="190"/>
      <c r="O138" s="64"/>
      <c r="P138" s="64"/>
      <c r="Q138" s="64"/>
      <c r="R138" s="64"/>
      <c r="S138" s="64"/>
      <c r="T138" s="65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129</v>
      </c>
      <c r="AU138" s="17" t="s">
        <v>82</v>
      </c>
    </row>
    <row r="139" spans="1:65" s="2" customFormat="1" ht="11.25">
      <c r="A139" s="34"/>
      <c r="B139" s="35"/>
      <c r="C139" s="36"/>
      <c r="D139" s="191" t="s">
        <v>131</v>
      </c>
      <c r="E139" s="36"/>
      <c r="F139" s="192" t="s">
        <v>204</v>
      </c>
      <c r="G139" s="36"/>
      <c r="H139" s="36"/>
      <c r="I139" s="188"/>
      <c r="J139" s="36"/>
      <c r="K139" s="36"/>
      <c r="L139" s="39"/>
      <c r="M139" s="189"/>
      <c r="N139" s="190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131</v>
      </c>
      <c r="AU139" s="17" t="s">
        <v>82</v>
      </c>
    </row>
    <row r="140" spans="1:65" s="13" customFormat="1" ht="11.25">
      <c r="B140" s="194"/>
      <c r="C140" s="195"/>
      <c r="D140" s="186" t="s">
        <v>135</v>
      </c>
      <c r="E140" s="196" t="s">
        <v>19</v>
      </c>
      <c r="F140" s="197" t="s">
        <v>198</v>
      </c>
      <c r="G140" s="195"/>
      <c r="H140" s="198">
        <v>96.8</v>
      </c>
      <c r="I140" s="199"/>
      <c r="J140" s="195"/>
      <c r="K140" s="195"/>
      <c r="L140" s="200"/>
      <c r="M140" s="201"/>
      <c r="N140" s="202"/>
      <c r="O140" s="202"/>
      <c r="P140" s="202"/>
      <c r="Q140" s="202"/>
      <c r="R140" s="202"/>
      <c r="S140" s="202"/>
      <c r="T140" s="203"/>
      <c r="AT140" s="204" t="s">
        <v>135</v>
      </c>
      <c r="AU140" s="204" t="s">
        <v>82</v>
      </c>
      <c r="AV140" s="13" t="s">
        <v>82</v>
      </c>
      <c r="AW140" s="13" t="s">
        <v>33</v>
      </c>
      <c r="AX140" s="13" t="s">
        <v>79</v>
      </c>
      <c r="AY140" s="204" t="s">
        <v>120</v>
      </c>
    </row>
    <row r="141" spans="1:65" s="2" customFormat="1" ht="21.75" customHeight="1">
      <c r="A141" s="34"/>
      <c r="B141" s="35"/>
      <c r="C141" s="173" t="s">
        <v>205</v>
      </c>
      <c r="D141" s="173" t="s">
        <v>122</v>
      </c>
      <c r="E141" s="174" t="s">
        <v>206</v>
      </c>
      <c r="F141" s="175" t="s">
        <v>207</v>
      </c>
      <c r="G141" s="176" t="s">
        <v>154</v>
      </c>
      <c r="H141" s="177">
        <v>1338.7</v>
      </c>
      <c r="I141" s="178"/>
      <c r="J141" s="179">
        <f>ROUND(I141*H141,2)</f>
        <v>0</v>
      </c>
      <c r="K141" s="175" t="s">
        <v>126</v>
      </c>
      <c r="L141" s="39"/>
      <c r="M141" s="180" t="s">
        <v>19</v>
      </c>
      <c r="N141" s="181" t="s">
        <v>42</v>
      </c>
      <c r="O141" s="64"/>
      <c r="P141" s="182">
        <f>O141*H141</f>
        <v>0</v>
      </c>
      <c r="Q141" s="182">
        <v>0</v>
      </c>
      <c r="R141" s="182">
        <f>Q141*H141</f>
        <v>0</v>
      </c>
      <c r="S141" s="182">
        <v>0</v>
      </c>
      <c r="T141" s="18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4" t="s">
        <v>127</v>
      </c>
      <c r="AT141" s="184" t="s">
        <v>122</v>
      </c>
      <c r="AU141" s="184" t="s">
        <v>82</v>
      </c>
      <c r="AY141" s="17" t="s">
        <v>120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7" t="s">
        <v>79</v>
      </c>
      <c r="BK141" s="185">
        <f>ROUND(I141*H141,2)</f>
        <v>0</v>
      </c>
      <c r="BL141" s="17" t="s">
        <v>127</v>
      </c>
      <c r="BM141" s="184" t="s">
        <v>208</v>
      </c>
    </row>
    <row r="142" spans="1:65" s="2" customFormat="1" ht="19.5">
      <c r="A142" s="34"/>
      <c r="B142" s="35"/>
      <c r="C142" s="36"/>
      <c r="D142" s="186" t="s">
        <v>129</v>
      </c>
      <c r="E142" s="36"/>
      <c r="F142" s="187" t="s">
        <v>209</v>
      </c>
      <c r="G142" s="36"/>
      <c r="H142" s="36"/>
      <c r="I142" s="188"/>
      <c r="J142" s="36"/>
      <c r="K142" s="36"/>
      <c r="L142" s="39"/>
      <c r="M142" s="189"/>
      <c r="N142" s="190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129</v>
      </c>
      <c r="AU142" s="17" t="s">
        <v>82</v>
      </c>
    </row>
    <row r="143" spans="1:65" s="2" customFormat="1" ht="11.25">
      <c r="A143" s="34"/>
      <c r="B143" s="35"/>
      <c r="C143" s="36"/>
      <c r="D143" s="191" t="s">
        <v>131</v>
      </c>
      <c r="E143" s="36"/>
      <c r="F143" s="192" t="s">
        <v>210</v>
      </c>
      <c r="G143" s="36"/>
      <c r="H143" s="36"/>
      <c r="I143" s="188"/>
      <c r="J143" s="36"/>
      <c r="K143" s="36"/>
      <c r="L143" s="39"/>
      <c r="M143" s="189"/>
      <c r="N143" s="190"/>
      <c r="O143" s="64"/>
      <c r="P143" s="64"/>
      <c r="Q143" s="64"/>
      <c r="R143" s="64"/>
      <c r="S143" s="64"/>
      <c r="T143" s="65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131</v>
      </c>
      <c r="AU143" s="17" t="s">
        <v>82</v>
      </c>
    </row>
    <row r="144" spans="1:65" s="13" customFormat="1" ht="11.25">
      <c r="B144" s="194"/>
      <c r="C144" s="195"/>
      <c r="D144" s="186" t="s">
        <v>135</v>
      </c>
      <c r="E144" s="196" t="s">
        <v>19</v>
      </c>
      <c r="F144" s="197" t="s">
        <v>211</v>
      </c>
      <c r="G144" s="195"/>
      <c r="H144" s="198">
        <v>1338.7</v>
      </c>
      <c r="I144" s="199"/>
      <c r="J144" s="195"/>
      <c r="K144" s="195"/>
      <c r="L144" s="200"/>
      <c r="M144" s="201"/>
      <c r="N144" s="202"/>
      <c r="O144" s="202"/>
      <c r="P144" s="202"/>
      <c r="Q144" s="202"/>
      <c r="R144" s="202"/>
      <c r="S144" s="202"/>
      <c r="T144" s="203"/>
      <c r="AT144" s="204" t="s">
        <v>135</v>
      </c>
      <c r="AU144" s="204" t="s">
        <v>82</v>
      </c>
      <c r="AV144" s="13" t="s">
        <v>82</v>
      </c>
      <c r="AW144" s="13" t="s">
        <v>33</v>
      </c>
      <c r="AX144" s="13" t="s">
        <v>79</v>
      </c>
      <c r="AY144" s="204" t="s">
        <v>120</v>
      </c>
    </row>
    <row r="145" spans="1:65" s="2" customFormat="1" ht="24.2" customHeight="1">
      <c r="A145" s="34"/>
      <c r="B145" s="35"/>
      <c r="C145" s="173" t="s">
        <v>212</v>
      </c>
      <c r="D145" s="173" t="s">
        <v>122</v>
      </c>
      <c r="E145" s="174" t="s">
        <v>213</v>
      </c>
      <c r="F145" s="175" t="s">
        <v>214</v>
      </c>
      <c r="G145" s="176" t="s">
        <v>154</v>
      </c>
      <c r="H145" s="177">
        <v>13387</v>
      </c>
      <c r="I145" s="178"/>
      <c r="J145" s="179">
        <f>ROUND(I145*H145,2)</f>
        <v>0</v>
      </c>
      <c r="K145" s="175" t="s">
        <v>126</v>
      </c>
      <c r="L145" s="39"/>
      <c r="M145" s="180" t="s">
        <v>19</v>
      </c>
      <c r="N145" s="181" t="s">
        <v>42</v>
      </c>
      <c r="O145" s="64"/>
      <c r="P145" s="182">
        <f>O145*H145</f>
        <v>0</v>
      </c>
      <c r="Q145" s="182">
        <v>0</v>
      </c>
      <c r="R145" s="182">
        <f>Q145*H145</f>
        <v>0</v>
      </c>
      <c r="S145" s="182">
        <v>0</v>
      </c>
      <c r="T145" s="18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4" t="s">
        <v>127</v>
      </c>
      <c r="AT145" s="184" t="s">
        <v>122</v>
      </c>
      <c r="AU145" s="184" t="s">
        <v>82</v>
      </c>
      <c r="AY145" s="17" t="s">
        <v>120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17" t="s">
        <v>79</v>
      </c>
      <c r="BK145" s="185">
        <f>ROUND(I145*H145,2)</f>
        <v>0</v>
      </c>
      <c r="BL145" s="17" t="s">
        <v>127</v>
      </c>
      <c r="BM145" s="184" t="s">
        <v>215</v>
      </c>
    </row>
    <row r="146" spans="1:65" s="2" customFormat="1" ht="19.5">
      <c r="A146" s="34"/>
      <c r="B146" s="35"/>
      <c r="C146" s="36"/>
      <c r="D146" s="186" t="s">
        <v>129</v>
      </c>
      <c r="E146" s="36"/>
      <c r="F146" s="187" t="s">
        <v>216</v>
      </c>
      <c r="G146" s="36"/>
      <c r="H146" s="36"/>
      <c r="I146" s="188"/>
      <c r="J146" s="36"/>
      <c r="K146" s="36"/>
      <c r="L146" s="39"/>
      <c r="M146" s="189"/>
      <c r="N146" s="190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129</v>
      </c>
      <c r="AU146" s="17" t="s">
        <v>82</v>
      </c>
    </row>
    <row r="147" spans="1:65" s="2" customFormat="1" ht="11.25">
      <c r="A147" s="34"/>
      <c r="B147" s="35"/>
      <c r="C147" s="36"/>
      <c r="D147" s="191" t="s">
        <v>131</v>
      </c>
      <c r="E147" s="36"/>
      <c r="F147" s="192" t="s">
        <v>217</v>
      </c>
      <c r="G147" s="36"/>
      <c r="H147" s="36"/>
      <c r="I147" s="188"/>
      <c r="J147" s="36"/>
      <c r="K147" s="36"/>
      <c r="L147" s="39"/>
      <c r="M147" s="189"/>
      <c r="N147" s="190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131</v>
      </c>
      <c r="AU147" s="17" t="s">
        <v>82</v>
      </c>
    </row>
    <row r="148" spans="1:65" s="13" customFormat="1" ht="11.25">
      <c r="B148" s="194"/>
      <c r="C148" s="195"/>
      <c r="D148" s="186" t="s">
        <v>135</v>
      </c>
      <c r="E148" s="196" t="s">
        <v>19</v>
      </c>
      <c r="F148" s="197" t="s">
        <v>218</v>
      </c>
      <c r="G148" s="195"/>
      <c r="H148" s="198">
        <v>13387</v>
      </c>
      <c r="I148" s="199"/>
      <c r="J148" s="195"/>
      <c r="K148" s="195"/>
      <c r="L148" s="200"/>
      <c r="M148" s="201"/>
      <c r="N148" s="202"/>
      <c r="O148" s="202"/>
      <c r="P148" s="202"/>
      <c r="Q148" s="202"/>
      <c r="R148" s="202"/>
      <c r="S148" s="202"/>
      <c r="T148" s="203"/>
      <c r="AT148" s="204" t="s">
        <v>135</v>
      </c>
      <c r="AU148" s="204" t="s">
        <v>82</v>
      </c>
      <c r="AV148" s="13" t="s">
        <v>82</v>
      </c>
      <c r="AW148" s="13" t="s">
        <v>33</v>
      </c>
      <c r="AX148" s="13" t="s">
        <v>79</v>
      </c>
      <c r="AY148" s="204" t="s">
        <v>120</v>
      </c>
    </row>
    <row r="149" spans="1:65" s="2" customFormat="1" ht="16.5" customHeight="1">
      <c r="A149" s="34"/>
      <c r="B149" s="35"/>
      <c r="C149" s="173" t="s">
        <v>219</v>
      </c>
      <c r="D149" s="173" t="s">
        <v>122</v>
      </c>
      <c r="E149" s="174" t="s">
        <v>220</v>
      </c>
      <c r="F149" s="175" t="s">
        <v>221</v>
      </c>
      <c r="G149" s="176" t="s">
        <v>154</v>
      </c>
      <c r="H149" s="177">
        <v>15.4</v>
      </c>
      <c r="I149" s="178"/>
      <c r="J149" s="179">
        <f>ROUND(I149*H149,2)</f>
        <v>0</v>
      </c>
      <c r="K149" s="175" t="s">
        <v>126</v>
      </c>
      <c r="L149" s="39"/>
      <c r="M149" s="180" t="s">
        <v>19</v>
      </c>
      <c r="N149" s="181" t="s">
        <v>42</v>
      </c>
      <c r="O149" s="64"/>
      <c r="P149" s="182">
        <f>O149*H149</f>
        <v>0</v>
      </c>
      <c r="Q149" s="182">
        <v>0</v>
      </c>
      <c r="R149" s="182">
        <f>Q149*H149</f>
        <v>0</v>
      </c>
      <c r="S149" s="182">
        <v>0</v>
      </c>
      <c r="T149" s="18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4" t="s">
        <v>127</v>
      </c>
      <c r="AT149" s="184" t="s">
        <v>122</v>
      </c>
      <c r="AU149" s="184" t="s">
        <v>82</v>
      </c>
      <c r="AY149" s="17" t="s">
        <v>120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7" t="s">
        <v>79</v>
      </c>
      <c r="BK149" s="185">
        <f>ROUND(I149*H149,2)</f>
        <v>0</v>
      </c>
      <c r="BL149" s="17" t="s">
        <v>127</v>
      </c>
      <c r="BM149" s="184" t="s">
        <v>222</v>
      </c>
    </row>
    <row r="150" spans="1:65" s="2" customFormat="1" ht="19.5">
      <c r="A150" s="34"/>
      <c r="B150" s="35"/>
      <c r="C150" s="36"/>
      <c r="D150" s="186" t="s">
        <v>129</v>
      </c>
      <c r="E150" s="36"/>
      <c r="F150" s="187" t="s">
        <v>223</v>
      </c>
      <c r="G150" s="36"/>
      <c r="H150" s="36"/>
      <c r="I150" s="188"/>
      <c r="J150" s="36"/>
      <c r="K150" s="36"/>
      <c r="L150" s="39"/>
      <c r="M150" s="189"/>
      <c r="N150" s="190"/>
      <c r="O150" s="64"/>
      <c r="P150" s="64"/>
      <c r="Q150" s="64"/>
      <c r="R150" s="64"/>
      <c r="S150" s="64"/>
      <c r="T150" s="65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129</v>
      </c>
      <c r="AU150" s="17" t="s">
        <v>82</v>
      </c>
    </row>
    <row r="151" spans="1:65" s="2" customFormat="1" ht="11.25">
      <c r="A151" s="34"/>
      <c r="B151" s="35"/>
      <c r="C151" s="36"/>
      <c r="D151" s="191" t="s">
        <v>131</v>
      </c>
      <c r="E151" s="36"/>
      <c r="F151" s="192" t="s">
        <v>224</v>
      </c>
      <c r="G151" s="36"/>
      <c r="H151" s="36"/>
      <c r="I151" s="188"/>
      <c r="J151" s="36"/>
      <c r="K151" s="36"/>
      <c r="L151" s="39"/>
      <c r="M151" s="189"/>
      <c r="N151" s="190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131</v>
      </c>
      <c r="AU151" s="17" t="s">
        <v>82</v>
      </c>
    </row>
    <row r="152" spans="1:65" s="13" customFormat="1" ht="11.25">
      <c r="B152" s="194"/>
      <c r="C152" s="195"/>
      <c r="D152" s="186" t="s">
        <v>135</v>
      </c>
      <c r="E152" s="196" t="s">
        <v>19</v>
      </c>
      <c r="F152" s="197" t="s">
        <v>225</v>
      </c>
      <c r="G152" s="195"/>
      <c r="H152" s="198">
        <v>15.4</v>
      </c>
      <c r="I152" s="199"/>
      <c r="J152" s="195"/>
      <c r="K152" s="195"/>
      <c r="L152" s="200"/>
      <c r="M152" s="201"/>
      <c r="N152" s="202"/>
      <c r="O152" s="202"/>
      <c r="P152" s="202"/>
      <c r="Q152" s="202"/>
      <c r="R152" s="202"/>
      <c r="S152" s="202"/>
      <c r="T152" s="203"/>
      <c r="AT152" s="204" t="s">
        <v>135</v>
      </c>
      <c r="AU152" s="204" t="s">
        <v>82</v>
      </c>
      <c r="AV152" s="13" t="s">
        <v>82</v>
      </c>
      <c r="AW152" s="13" t="s">
        <v>33</v>
      </c>
      <c r="AX152" s="13" t="s">
        <v>79</v>
      </c>
      <c r="AY152" s="204" t="s">
        <v>120</v>
      </c>
    </row>
    <row r="153" spans="1:65" s="2" customFormat="1" ht="16.5" customHeight="1">
      <c r="A153" s="34"/>
      <c r="B153" s="35"/>
      <c r="C153" s="173" t="s">
        <v>226</v>
      </c>
      <c r="D153" s="173" t="s">
        <v>122</v>
      </c>
      <c r="E153" s="174" t="s">
        <v>227</v>
      </c>
      <c r="F153" s="175" t="s">
        <v>228</v>
      </c>
      <c r="G153" s="176" t="s">
        <v>154</v>
      </c>
      <c r="H153" s="177">
        <v>48.9</v>
      </c>
      <c r="I153" s="178"/>
      <c r="J153" s="179">
        <f>ROUND(I153*H153,2)</f>
        <v>0</v>
      </c>
      <c r="K153" s="175" t="s">
        <v>126</v>
      </c>
      <c r="L153" s="39"/>
      <c r="M153" s="180" t="s">
        <v>19</v>
      </c>
      <c r="N153" s="181" t="s">
        <v>42</v>
      </c>
      <c r="O153" s="64"/>
      <c r="P153" s="182">
        <f>O153*H153</f>
        <v>0</v>
      </c>
      <c r="Q153" s="182">
        <v>0</v>
      </c>
      <c r="R153" s="182">
        <f>Q153*H153</f>
        <v>0</v>
      </c>
      <c r="S153" s="182">
        <v>0</v>
      </c>
      <c r="T153" s="18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4" t="s">
        <v>127</v>
      </c>
      <c r="AT153" s="184" t="s">
        <v>122</v>
      </c>
      <c r="AU153" s="184" t="s">
        <v>82</v>
      </c>
      <c r="AY153" s="17" t="s">
        <v>120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7" t="s">
        <v>79</v>
      </c>
      <c r="BK153" s="185">
        <f>ROUND(I153*H153,2)</f>
        <v>0</v>
      </c>
      <c r="BL153" s="17" t="s">
        <v>127</v>
      </c>
      <c r="BM153" s="184" t="s">
        <v>229</v>
      </c>
    </row>
    <row r="154" spans="1:65" s="2" customFormat="1" ht="19.5">
      <c r="A154" s="34"/>
      <c r="B154" s="35"/>
      <c r="C154" s="36"/>
      <c r="D154" s="186" t="s">
        <v>129</v>
      </c>
      <c r="E154" s="36"/>
      <c r="F154" s="187" t="s">
        <v>230</v>
      </c>
      <c r="G154" s="36"/>
      <c r="H154" s="36"/>
      <c r="I154" s="188"/>
      <c r="J154" s="36"/>
      <c r="K154" s="36"/>
      <c r="L154" s="39"/>
      <c r="M154" s="189"/>
      <c r="N154" s="190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129</v>
      </c>
      <c r="AU154" s="17" t="s">
        <v>82</v>
      </c>
    </row>
    <row r="155" spans="1:65" s="2" customFormat="1" ht="11.25">
      <c r="A155" s="34"/>
      <c r="B155" s="35"/>
      <c r="C155" s="36"/>
      <c r="D155" s="191" t="s">
        <v>131</v>
      </c>
      <c r="E155" s="36"/>
      <c r="F155" s="192" t="s">
        <v>231</v>
      </c>
      <c r="G155" s="36"/>
      <c r="H155" s="36"/>
      <c r="I155" s="188"/>
      <c r="J155" s="36"/>
      <c r="K155" s="36"/>
      <c r="L155" s="39"/>
      <c r="M155" s="189"/>
      <c r="N155" s="190"/>
      <c r="O155" s="64"/>
      <c r="P155" s="64"/>
      <c r="Q155" s="64"/>
      <c r="R155" s="64"/>
      <c r="S155" s="64"/>
      <c r="T155" s="65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131</v>
      </c>
      <c r="AU155" s="17" t="s">
        <v>82</v>
      </c>
    </row>
    <row r="156" spans="1:65" s="13" customFormat="1" ht="11.25">
      <c r="B156" s="194"/>
      <c r="C156" s="195"/>
      <c r="D156" s="186" t="s">
        <v>135</v>
      </c>
      <c r="E156" s="196" t="s">
        <v>19</v>
      </c>
      <c r="F156" s="197" t="s">
        <v>232</v>
      </c>
      <c r="G156" s="195"/>
      <c r="H156" s="198">
        <v>48.9</v>
      </c>
      <c r="I156" s="199"/>
      <c r="J156" s="195"/>
      <c r="K156" s="195"/>
      <c r="L156" s="200"/>
      <c r="M156" s="201"/>
      <c r="N156" s="202"/>
      <c r="O156" s="202"/>
      <c r="P156" s="202"/>
      <c r="Q156" s="202"/>
      <c r="R156" s="202"/>
      <c r="S156" s="202"/>
      <c r="T156" s="203"/>
      <c r="AT156" s="204" t="s">
        <v>135</v>
      </c>
      <c r="AU156" s="204" t="s">
        <v>82</v>
      </c>
      <c r="AV156" s="13" t="s">
        <v>82</v>
      </c>
      <c r="AW156" s="13" t="s">
        <v>33</v>
      </c>
      <c r="AX156" s="13" t="s">
        <v>79</v>
      </c>
      <c r="AY156" s="204" t="s">
        <v>120</v>
      </c>
    </row>
    <row r="157" spans="1:65" s="2" customFormat="1" ht="16.5" customHeight="1">
      <c r="A157" s="34"/>
      <c r="B157" s="35"/>
      <c r="C157" s="205" t="s">
        <v>8</v>
      </c>
      <c r="D157" s="205" t="s">
        <v>233</v>
      </c>
      <c r="E157" s="206" t="s">
        <v>234</v>
      </c>
      <c r="F157" s="207" t="s">
        <v>235</v>
      </c>
      <c r="G157" s="208" t="s">
        <v>236</v>
      </c>
      <c r="H157" s="209">
        <v>83.960999999999999</v>
      </c>
      <c r="I157" s="210"/>
      <c r="J157" s="211">
        <f>ROUND(I157*H157,2)</f>
        <v>0</v>
      </c>
      <c r="K157" s="207" t="s">
        <v>126</v>
      </c>
      <c r="L157" s="212"/>
      <c r="M157" s="213" t="s">
        <v>19</v>
      </c>
      <c r="N157" s="214" t="s">
        <v>42</v>
      </c>
      <c r="O157" s="64"/>
      <c r="P157" s="182">
        <f>O157*H157</f>
        <v>0</v>
      </c>
      <c r="Q157" s="182">
        <v>1</v>
      </c>
      <c r="R157" s="182">
        <f>Q157*H157</f>
        <v>83.960999999999999</v>
      </c>
      <c r="S157" s="182">
        <v>0</v>
      </c>
      <c r="T157" s="183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4" t="s">
        <v>183</v>
      </c>
      <c r="AT157" s="184" t="s">
        <v>233</v>
      </c>
      <c r="AU157" s="184" t="s">
        <v>82</v>
      </c>
      <c r="AY157" s="17" t="s">
        <v>120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7" t="s">
        <v>79</v>
      </c>
      <c r="BK157" s="185">
        <f>ROUND(I157*H157,2)</f>
        <v>0</v>
      </c>
      <c r="BL157" s="17" t="s">
        <v>127</v>
      </c>
      <c r="BM157" s="184" t="s">
        <v>237</v>
      </c>
    </row>
    <row r="158" spans="1:65" s="2" customFormat="1" ht="11.25">
      <c r="A158" s="34"/>
      <c r="B158" s="35"/>
      <c r="C158" s="36"/>
      <c r="D158" s="186" t="s">
        <v>129</v>
      </c>
      <c r="E158" s="36"/>
      <c r="F158" s="187" t="s">
        <v>235</v>
      </c>
      <c r="G158" s="36"/>
      <c r="H158" s="36"/>
      <c r="I158" s="188"/>
      <c r="J158" s="36"/>
      <c r="K158" s="36"/>
      <c r="L158" s="39"/>
      <c r="M158" s="189"/>
      <c r="N158" s="190"/>
      <c r="O158" s="64"/>
      <c r="P158" s="64"/>
      <c r="Q158" s="64"/>
      <c r="R158" s="64"/>
      <c r="S158" s="64"/>
      <c r="T158" s="6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129</v>
      </c>
      <c r="AU158" s="17" t="s">
        <v>82</v>
      </c>
    </row>
    <row r="159" spans="1:65" s="13" customFormat="1" ht="11.25">
      <c r="B159" s="194"/>
      <c r="C159" s="195"/>
      <c r="D159" s="186" t="s">
        <v>135</v>
      </c>
      <c r="E159" s="196" t="s">
        <v>19</v>
      </c>
      <c r="F159" s="197" t="s">
        <v>238</v>
      </c>
      <c r="G159" s="195"/>
      <c r="H159" s="198">
        <v>83.960999999999999</v>
      </c>
      <c r="I159" s="199"/>
      <c r="J159" s="195"/>
      <c r="K159" s="195"/>
      <c r="L159" s="200"/>
      <c r="M159" s="201"/>
      <c r="N159" s="202"/>
      <c r="O159" s="202"/>
      <c r="P159" s="202"/>
      <c r="Q159" s="202"/>
      <c r="R159" s="202"/>
      <c r="S159" s="202"/>
      <c r="T159" s="203"/>
      <c r="AT159" s="204" t="s">
        <v>135</v>
      </c>
      <c r="AU159" s="204" t="s">
        <v>82</v>
      </c>
      <c r="AV159" s="13" t="s">
        <v>82</v>
      </c>
      <c r="AW159" s="13" t="s">
        <v>33</v>
      </c>
      <c r="AX159" s="13" t="s">
        <v>79</v>
      </c>
      <c r="AY159" s="204" t="s">
        <v>120</v>
      </c>
    </row>
    <row r="160" spans="1:65" s="2" customFormat="1" ht="16.5" customHeight="1">
      <c r="A160" s="34"/>
      <c r="B160" s="35"/>
      <c r="C160" s="173" t="s">
        <v>239</v>
      </c>
      <c r="D160" s="173" t="s">
        <v>122</v>
      </c>
      <c r="E160" s="174" t="s">
        <v>240</v>
      </c>
      <c r="F160" s="175" t="s">
        <v>241</v>
      </c>
      <c r="G160" s="176" t="s">
        <v>154</v>
      </c>
      <c r="H160" s="177">
        <v>244.45</v>
      </c>
      <c r="I160" s="178"/>
      <c r="J160" s="179">
        <f>ROUND(I160*H160,2)</f>
        <v>0</v>
      </c>
      <c r="K160" s="175" t="s">
        <v>126</v>
      </c>
      <c r="L160" s="39"/>
      <c r="M160" s="180" t="s">
        <v>19</v>
      </c>
      <c r="N160" s="181" t="s">
        <v>42</v>
      </c>
      <c r="O160" s="64"/>
      <c r="P160" s="182">
        <f>O160*H160</f>
        <v>0</v>
      </c>
      <c r="Q160" s="182">
        <v>0</v>
      </c>
      <c r="R160" s="182">
        <f>Q160*H160</f>
        <v>0</v>
      </c>
      <c r="S160" s="182">
        <v>0</v>
      </c>
      <c r="T160" s="183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4" t="s">
        <v>127</v>
      </c>
      <c r="AT160" s="184" t="s">
        <v>122</v>
      </c>
      <c r="AU160" s="184" t="s">
        <v>82</v>
      </c>
      <c r="AY160" s="17" t="s">
        <v>120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7" t="s">
        <v>79</v>
      </c>
      <c r="BK160" s="185">
        <f>ROUND(I160*H160,2)</f>
        <v>0</v>
      </c>
      <c r="BL160" s="17" t="s">
        <v>127</v>
      </c>
      <c r="BM160" s="184" t="s">
        <v>242</v>
      </c>
    </row>
    <row r="161" spans="1:65" s="2" customFormat="1" ht="19.5">
      <c r="A161" s="34"/>
      <c r="B161" s="35"/>
      <c r="C161" s="36"/>
      <c r="D161" s="186" t="s">
        <v>129</v>
      </c>
      <c r="E161" s="36"/>
      <c r="F161" s="187" t="s">
        <v>243</v>
      </c>
      <c r="G161" s="36"/>
      <c r="H161" s="36"/>
      <c r="I161" s="188"/>
      <c r="J161" s="36"/>
      <c r="K161" s="36"/>
      <c r="L161" s="39"/>
      <c r="M161" s="189"/>
      <c r="N161" s="190"/>
      <c r="O161" s="64"/>
      <c r="P161" s="64"/>
      <c r="Q161" s="64"/>
      <c r="R161" s="64"/>
      <c r="S161" s="64"/>
      <c r="T161" s="65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129</v>
      </c>
      <c r="AU161" s="17" t="s">
        <v>82</v>
      </c>
    </row>
    <row r="162" spans="1:65" s="2" customFormat="1" ht="11.25">
      <c r="A162" s="34"/>
      <c r="B162" s="35"/>
      <c r="C162" s="36"/>
      <c r="D162" s="191" t="s">
        <v>131</v>
      </c>
      <c r="E162" s="36"/>
      <c r="F162" s="192" t="s">
        <v>244</v>
      </c>
      <c r="G162" s="36"/>
      <c r="H162" s="36"/>
      <c r="I162" s="188"/>
      <c r="J162" s="36"/>
      <c r="K162" s="36"/>
      <c r="L162" s="39"/>
      <c r="M162" s="189"/>
      <c r="N162" s="190"/>
      <c r="O162" s="64"/>
      <c r="P162" s="64"/>
      <c r="Q162" s="64"/>
      <c r="R162" s="64"/>
      <c r="S162" s="64"/>
      <c r="T162" s="65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131</v>
      </c>
      <c r="AU162" s="17" t="s">
        <v>82</v>
      </c>
    </row>
    <row r="163" spans="1:65" s="13" customFormat="1" ht="11.25">
      <c r="B163" s="194"/>
      <c r="C163" s="195"/>
      <c r="D163" s="186" t="s">
        <v>135</v>
      </c>
      <c r="E163" s="196" t="s">
        <v>19</v>
      </c>
      <c r="F163" s="197" t="s">
        <v>245</v>
      </c>
      <c r="G163" s="195"/>
      <c r="H163" s="198">
        <v>244.45</v>
      </c>
      <c r="I163" s="199"/>
      <c r="J163" s="195"/>
      <c r="K163" s="195"/>
      <c r="L163" s="200"/>
      <c r="M163" s="201"/>
      <c r="N163" s="202"/>
      <c r="O163" s="202"/>
      <c r="P163" s="202"/>
      <c r="Q163" s="202"/>
      <c r="R163" s="202"/>
      <c r="S163" s="202"/>
      <c r="T163" s="203"/>
      <c r="AT163" s="204" t="s">
        <v>135</v>
      </c>
      <c r="AU163" s="204" t="s">
        <v>82</v>
      </c>
      <c r="AV163" s="13" t="s">
        <v>82</v>
      </c>
      <c r="AW163" s="13" t="s">
        <v>33</v>
      </c>
      <c r="AX163" s="13" t="s">
        <v>79</v>
      </c>
      <c r="AY163" s="204" t="s">
        <v>120</v>
      </c>
    </row>
    <row r="164" spans="1:65" s="2" customFormat="1" ht="16.5" customHeight="1">
      <c r="A164" s="34"/>
      <c r="B164" s="35"/>
      <c r="C164" s="205" t="s">
        <v>246</v>
      </c>
      <c r="D164" s="205" t="s">
        <v>233</v>
      </c>
      <c r="E164" s="206" t="s">
        <v>247</v>
      </c>
      <c r="F164" s="207" t="s">
        <v>248</v>
      </c>
      <c r="G164" s="208" t="s">
        <v>236</v>
      </c>
      <c r="H164" s="209">
        <v>493.78899999999999</v>
      </c>
      <c r="I164" s="210"/>
      <c r="J164" s="211">
        <f>ROUND(I164*H164,2)</f>
        <v>0</v>
      </c>
      <c r="K164" s="207" t="s">
        <v>126</v>
      </c>
      <c r="L164" s="212"/>
      <c r="M164" s="213" t="s">
        <v>19</v>
      </c>
      <c r="N164" s="214" t="s">
        <v>42</v>
      </c>
      <c r="O164" s="64"/>
      <c r="P164" s="182">
        <f>O164*H164</f>
        <v>0</v>
      </c>
      <c r="Q164" s="182">
        <v>1</v>
      </c>
      <c r="R164" s="182">
        <f>Q164*H164</f>
        <v>493.78899999999999</v>
      </c>
      <c r="S164" s="182">
        <v>0</v>
      </c>
      <c r="T164" s="183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4" t="s">
        <v>183</v>
      </c>
      <c r="AT164" s="184" t="s">
        <v>233</v>
      </c>
      <c r="AU164" s="184" t="s">
        <v>82</v>
      </c>
      <c r="AY164" s="17" t="s">
        <v>120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7" t="s">
        <v>79</v>
      </c>
      <c r="BK164" s="185">
        <f>ROUND(I164*H164,2)</f>
        <v>0</v>
      </c>
      <c r="BL164" s="17" t="s">
        <v>127</v>
      </c>
      <c r="BM164" s="184" t="s">
        <v>249</v>
      </c>
    </row>
    <row r="165" spans="1:65" s="2" customFormat="1" ht="11.25">
      <c r="A165" s="34"/>
      <c r="B165" s="35"/>
      <c r="C165" s="36"/>
      <c r="D165" s="186" t="s">
        <v>129</v>
      </c>
      <c r="E165" s="36"/>
      <c r="F165" s="187" t="s">
        <v>248</v>
      </c>
      <c r="G165" s="36"/>
      <c r="H165" s="36"/>
      <c r="I165" s="188"/>
      <c r="J165" s="36"/>
      <c r="K165" s="36"/>
      <c r="L165" s="39"/>
      <c r="M165" s="189"/>
      <c r="N165" s="190"/>
      <c r="O165" s="64"/>
      <c r="P165" s="64"/>
      <c r="Q165" s="64"/>
      <c r="R165" s="64"/>
      <c r="S165" s="64"/>
      <c r="T165" s="65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129</v>
      </c>
      <c r="AU165" s="17" t="s">
        <v>82</v>
      </c>
    </row>
    <row r="166" spans="1:65" s="13" customFormat="1" ht="11.25">
      <c r="B166" s="194"/>
      <c r="C166" s="195"/>
      <c r="D166" s="186" t="s">
        <v>135</v>
      </c>
      <c r="E166" s="196" t="s">
        <v>19</v>
      </c>
      <c r="F166" s="197" t="s">
        <v>250</v>
      </c>
      <c r="G166" s="195"/>
      <c r="H166" s="198">
        <v>493.78899999999999</v>
      </c>
      <c r="I166" s="199"/>
      <c r="J166" s="195"/>
      <c r="K166" s="195"/>
      <c r="L166" s="200"/>
      <c r="M166" s="201"/>
      <c r="N166" s="202"/>
      <c r="O166" s="202"/>
      <c r="P166" s="202"/>
      <c r="Q166" s="202"/>
      <c r="R166" s="202"/>
      <c r="S166" s="202"/>
      <c r="T166" s="203"/>
      <c r="AT166" s="204" t="s">
        <v>135</v>
      </c>
      <c r="AU166" s="204" t="s">
        <v>82</v>
      </c>
      <c r="AV166" s="13" t="s">
        <v>82</v>
      </c>
      <c r="AW166" s="13" t="s">
        <v>33</v>
      </c>
      <c r="AX166" s="13" t="s">
        <v>79</v>
      </c>
      <c r="AY166" s="204" t="s">
        <v>120</v>
      </c>
    </row>
    <row r="167" spans="1:65" s="2" customFormat="1" ht="16.5" customHeight="1">
      <c r="A167" s="34"/>
      <c r="B167" s="35"/>
      <c r="C167" s="173" t="s">
        <v>251</v>
      </c>
      <c r="D167" s="173" t="s">
        <v>122</v>
      </c>
      <c r="E167" s="174" t="s">
        <v>252</v>
      </c>
      <c r="F167" s="175" t="s">
        <v>253</v>
      </c>
      <c r="G167" s="176" t="s">
        <v>154</v>
      </c>
      <c r="H167" s="177">
        <v>386.90800000000002</v>
      </c>
      <c r="I167" s="178"/>
      <c r="J167" s="179">
        <f>ROUND(I167*H167,2)</f>
        <v>0</v>
      </c>
      <c r="K167" s="175" t="s">
        <v>126</v>
      </c>
      <c r="L167" s="39"/>
      <c r="M167" s="180" t="s">
        <v>19</v>
      </c>
      <c r="N167" s="181" t="s">
        <v>42</v>
      </c>
      <c r="O167" s="64"/>
      <c r="P167" s="182">
        <f>O167*H167</f>
        <v>0</v>
      </c>
      <c r="Q167" s="182">
        <v>0</v>
      </c>
      <c r="R167" s="182">
        <f>Q167*H167</f>
        <v>0</v>
      </c>
      <c r="S167" s="182">
        <v>0</v>
      </c>
      <c r="T167" s="183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4" t="s">
        <v>127</v>
      </c>
      <c r="AT167" s="184" t="s">
        <v>122</v>
      </c>
      <c r="AU167" s="184" t="s">
        <v>82</v>
      </c>
      <c r="AY167" s="17" t="s">
        <v>120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17" t="s">
        <v>79</v>
      </c>
      <c r="BK167" s="185">
        <f>ROUND(I167*H167,2)</f>
        <v>0</v>
      </c>
      <c r="BL167" s="17" t="s">
        <v>127</v>
      </c>
      <c r="BM167" s="184" t="s">
        <v>254</v>
      </c>
    </row>
    <row r="168" spans="1:65" s="2" customFormat="1" ht="19.5">
      <c r="A168" s="34"/>
      <c r="B168" s="35"/>
      <c r="C168" s="36"/>
      <c r="D168" s="186" t="s">
        <v>129</v>
      </c>
      <c r="E168" s="36"/>
      <c r="F168" s="187" t="s">
        <v>255</v>
      </c>
      <c r="G168" s="36"/>
      <c r="H168" s="36"/>
      <c r="I168" s="188"/>
      <c r="J168" s="36"/>
      <c r="K168" s="36"/>
      <c r="L168" s="39"/>
      <c r="M168" s="189"/>
      <c r="N168" s="190"/>
      <c r="O168" s="64"/>
      <c r="P168" s="64"/>
      <c r="Q168" s="64"/>
      <c r="R168" s="64"/>
      <c r="S168" s="64"/>
      <c r="T168" s="65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129</v>
      </c>
      <c r="AU168" s="17" t="s">
        <v>82</v>
      </c>
    </row>
    <row r="169" spans="1:65" s="2" customFormat="1" ht="11.25">
      <c r="A169" s="34"/>
      <c r="B169" s="35"/>
      <c r="C169" s="36"/>
      <c r="D169" s="191" t="s">
        <v>131</v>
      </c>
      <c r="E169" s="36"/>
      <c r="F169" s="192" t="s">
        <v>256</v>
      </c>
      <c r="G169" s="36"/>
      <c r="H169" s="36"/>
      <c r="I169" s="188"/>
      <c r="J169" s="36"/>
      <c r="K169" s="36"/>
      <c r="L169" s="39"/>
      <c r="M169" s="189"/>
      <c r="N169" s="190"/>
      <c r="O169" s="64"/>
      <c r="P169" s="64"/>
      <c r="Q169" s="64"/>
      <c r="R169" s="64"/>
      <c r="S169" s="64"/>
      <c r="T169" s="65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131</v>
      </c>
      <c r="AU169" s="17" t="s">
        <v>82</v>
      </c>
    </row>
    <row r="170" spans="1:65" s="13" customFormat="1" ht="11.25">
      <c r="B170" s="194"/>
      <c r="C170" s="195"/>
      <c r="D170" s="186" t="s">
        <v>135</v>
      </c>
      <c r="E170" s="196" t="s">
        <v>19</v>
      </c>
      <c r="F170" s="197" t="s">
        <v>257</v>
      </c>
      <c r="G170" s="195"/>
      <c r="H170" s="198">
        <v>293.2</v>
      </c>
      <c r="I170" s="199"/>
      <c r="J170" s="195"/>
      <c r="K170" s="195"/>
      <c r="L170" s="200"/>
      <c r="M170" s="201"/>
      <c r="N170" s="202"/>
      <c r="O170" s="202"/>
      <c r="P170" s="202"/>
      <c r="Q170" s="202"/>
      <c r="R170" s="202"/>
      <c r="S170" s="202"/>
      <c r="T170" s="203"/>
      <c r="AT170" s="204" t="s">
        <v>135</v>
      </c>
      <c r="AU170" s="204" t="s">
        <v>82</v>
      </c>
      <c r="AV170" s="13" t="s">
        <v>82</v>
      </c>
      <c r="AW170" s="13" t="s">
        <v>33</v>
      </c>
      <c r="AX170" s="13" t="s">
        <v>71</v>
      </c>
      <c r="AY170" s="204" t="s">
        <v>120</v>
      </c>
    </row>
    <row r="171" spans="1:65" s="13" customFormat="1" ht="11.25">
      <c r="B171" s="194"/>
      <c r="C171" s="195"/>
      <c r="D171" s="186" t="s">
        <v>135</v>
      </c>
      <c r="E171" s="196" t="s">
        <v>19</v>
      </c>
      <c r="F171" s="197" t="s">
        <v>258</v>
      </c>
      <c r="G171" s="195"/>
      <c r="H171" s="198">
        <v>3.3079999999999998</v>
      </c>
      <c r="I171" s="199"/>
      <c r="J171" s="195"/>
      <c r="K171" s="195"/>
      <c r="L171" s="200"/>
      <c r="M171" s="201"/>
      <c r="N171" s="202"/>
      <c r="O171" s="202"/>
      <c r="P171" s="202"/>
      <c r="Q171" s="202"/>
      <c r="R171" s="202"/>
      <c r="S171" s="202"/>
      <c r="T171" s="203"/>
      <c r="AT171" s="204" t="s">
        <v>135</v>
      </c>
      <c r="AU171" s="204" t="s">
        <v>82</v>
      </c>
      <c r="AV171" s="13" t="s">
        <v>82</v>
      </c>
      <c r="AW171" s="13" t="s">
        <v>33</v>
      </c>
      <c r="AX171" s="13" t="s">
        <v>71</v>
      </c>
      <c r="AY171" s="204" t="s">
        <v>120</v>
      </c>
    </row>
    <row r="172" spans="1:65" s="13" customFormat="1" ht="11.25">
      <c r="B172" s="194"/>
      <c r="C172" s="195"/>
      <c r="D172" s="186" t="s">
        <v>135</v>
      </c>
      <c r="E172" s="196" t="s">
        <v>19</v>
      </c>
      <c r="F172" s="197" t="s">
        <v>259</v>
      </c>
      <c r="G172" s="195"/>
      <c r="H172" s="198">
        <v>90.4</v>
      </c>
      <c r="I172" s="199"/>
      <c r="J172" s="195"/>
      <c r="K172" s="195"/>
      <c r="L172" s="200"/>
      <c r="M172" s="201"/>
      <c r="N172" s="202"/>
      <c r="O172" s="202"/>
      <c r="P172" s="202"/>
      <c r="Q172" s="202"/>
      <c r="R172" s="202"/>
      <c r="S172" s="202"/>
      <c r="T172" s="203"/>
      <c r="AT172" s="204" t="s">
        <v>135</v>
      </c>
      <c r="AU172" s="204" t="s">
        <v>82</v>
      </c>
      <c r="AV172" s="13" t="s">
        <v>82</v>
      </c>
      <c r="AW172" s="13" t="s">
        <v>33</v>
      </c>
      <c r="AX172" s="13" t="s">
        <v>71</v>
      </c>
      <c r="AY172" s="204" t="s">
        <v>120</v>
      </c>
    </row>
    <row r="173" spans="1:65" s="2" customFormat="1" ht="16.5" customHeight="1">
      <c r="A173" s="34"/>
      <c r="B173" s="35"/>
      <c r="C173" s="173" t="s">
        <v>260</v>
      </c>
      <c r="D173" s="173" t="s">
        <v>122</v>
      </c>
      <c r="E173" s="174" t="s">
        <v>261</v>
      </c>
      <c r="F173" s="175" t="s">
        <v>262</v>
      </c>
      <c r="G173" s="176" t="s">
        <v>236</v>
      </c>
      <c r="H173" s="177">
        <v>2409.66</v>
      </c>
      <c r="I173" s="178"/>
      <c r="J173" s="179">
        <f>ROUND(I173*H173,2)</f>
        <v>0</v>
      </c>
      <c r="K173" s="175" t="s">
        <v>126</v>
      </c>
      <c r="L173" s="39"/>
      <c r="M173" s="180" t="s">
        <v>19</v>
      </c>
      <c r="N173" s="181" t="s">
        <v>42</v>
      </c>
      <c r="O173" s="64"/>
      <c r="P173" s="182">
        <f>O173*H173</f>
        <v>0</v>
      </c>
      <c r="Q173" s="182">
        <v>0</v>
      </c>
      <c r="R173" s="182">
        <f>Q173*H173</f>
        <v>0</v>
      </c>
      <c r="S173" s="182">
        <v>0</v>
      </c>
      <c r="T173" s="183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4" t="s">
        <v>127</v>
      </c>
      <c r="AT173" s="184" t="s">
        <v>122</v>
      </c>
      <c r="AU173" s="184" t="s">
        <v>82</v>
      </c>
      <c r="AY173" s="17" t="s">
        <v>120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17" t="s">
        <v>79</v>
      </c>
      <c r="BK173" s="185">
        <f>ROUND(I173*H173,2)</f>
        <v>0</v>
      </c>
      <c r="BL173" s="17" t="s">
        <v>127</v>
      </c>
      <c r="BM173" s="184" t="s">
        <v>263</v>
      </c>
    </row>
    <row r="174" spans="1:65" s="2" customFormat="1" ht="19.5">
      <c r="A174" s="34"/>
      <c r="B174" s="35"/>
      <c r="C174" s="36"/>
      <c r="D174" s="186" t="s">
        <v>129</v>
      </c>
      <c r="E174" s="36"/>
      <c r="F174" s="187" t="s">
        <v>264</v>
      </c>
      <c r="G174" s="36"/>
      <c r="H174" s="36"/>
      <c r="I174" s="188"/>
      <c r="J174" s="36"/>
      <c r="K174" s="36"/>
      <c r="L174" s="39"/>
      <c r="M174" s="189"/>
      <c r="N174" s="190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129</v>
      </c>
      <c r="AU174" s="17" t="s">
        <v>82</v>
      </c>
    </row>
    <row r="175" spans="1:65" s="2" customFormat="1" ht="11.25">
      <c r="A175" s="34"/>
      <c r="B175" s="35"/>
      <c r="C175" s="36"/>
      <c r="D175" s="191" t="s">
        <v>131</v>
      </c>
      <c r="E175" s="36"/>
      <c r="F175" s="192" t="s">
        <v>265</v>
      </c>
      <c r="G175" s="36"/>
      <c r="H175" s="36"/>
      <c r="I175" s="188"/>
      <c r="J175" s="36"/>
      <c r="K175" s="36"/>
      <c r="L175" s="39"/>
      <c r="M175" s="189"/>
      <c r="N175" s="190"/>
      <c r="O175" s="64"/>
      <c r="P175" s="64"/>
      <c r="Q175" s="64"/>
      <c r="R175" s="64"/>
      <c r="S175" s="64"/>
      <c r="T175" s="65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131</v>
      </c>
      <c r="AU175" s="17" t="s">
        <v>82</v>
      </c>
    </row>
    <row r="176" spans="1:65" s="13" customFormat="1" ht="11.25">
      <c r="B176" s="194"/>
      <c r="C176" s="195"/>
      <c r="D176" s="186" t="s">
        <v>135</v>
      </c>
      <c r="E176" s="196" t="s">
        <v>19</v>
      </c>
      <c r="F176" s="197" t="s">
        <v>266</v>
      </c>
      <c r="G176" s="195"/>
      <c r="H176" s="198">
        <v>2409.66</v>
      </c>
      <c r="I176" s="199"/>
      <c r="J176" s="195"/>
      <c r="K176" s="195"/>
      <c r="L176" s="200"/>
      <c r="M176" s="201"/>
      <c r="N176" s="202"/>
      <c r="O176" s="202"/>
      <c r="P176" s="202"/>
      <c r="Q176" s="202"/>
      <c r="R176" s="202"/>
      <c r="S176" s="202"/>
      <c r="T176" s="203"/>
      <c r="AT176" s="204" t="s">
        <v>135</v>
      </c>
      <c r="AU176" s="204" t="s">
        <v>82</v>
      </c>
      <c r="AV176" s="13" t="s">
        <v>82</v>
      </c>
      <c r="AW176" s="13" t="s">
        <v>33</v>
      </c>
      <c r="AX176" s="13" t="s">
        <v>79</v>
      </c>
      <c r="AY176" s="204" t="s">
        <v>120</v>
      </c>
    </row>
    <row r="177" spans="1:65" s="2" customFormat="1" ht="16.5" customHeight="1">
      <c r="A177" s="34"/>
      <c r="B177" s="35"/>
      <c r="C177" s="173" t="s">
        <v>267</v>
      </c>
      <c r="D177" s="173" t="s">
        <v>122</v>
      </c>
      <c r="E177" s="174" t="s">
        <v>268</v>
      </c>
      <c r="F177" s="175" t="s">
        <v>269</v>
      </c>
      <c r="G177" s="176" t="s">
        <v>154</v>
      </c>
      <c r="H177" s="177">
        <v>1338.7</v>
      </c>
      <c r="I177" s="178"/>
      <c r="J177" s="179">
        <f>ROUND(I177*H177,2)</f>
        <v>0</v>
      </c>
      <c r="K177" s="175" t="s">
        <v>126</v>
      </c>
      <c r="L177" s="39"/>
      <c r="M177" s="180" t="s">
        <v>19</v>
      </c>
      <c r="N177" s="181" t="s">
        <v>42</v>
      </c>
      <c r="O177" s="64"/>
      <c r="P177" s="182">
        <f>O177*H177</f>
        <v>0</v>
      </c>
      <c r="Q177" s="182">
        <v>0</v>
      </c>
      <c r="R177" s="182">
        <f>Q177*H177</f>
        <v>0</v>
      </c>
      <c r="S177" s="182">
        <v>0</v>
      </c>
      <c r="T177" s="183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4" t="s">
        <v>127</v>
      </c>
      <c r="AT177" s="184" t="s">
        <v>122</v>
      </c>
      <c r="AU177" s="184" t="s">
        <v>82</v>
      </c>
      <c r="AY177" s="17" t="s">
        <v>120</v>
      </c>
      <c r="BE177" s="185">
        <f>IF(N177="základní",J177,0)</f>
        <v>0</v>
      </c>
      <c r="BF177" s="185">
        <f>IF(N177="snížená",J177,0)</f>
        <v>0</v>
      </c>
      <c r="BG177" s="185">
        <f>IF(N177="zákl. přenesená",J177,0)</f>
        <v>0</v>
      </c>
      <c r="BH177" s="185">
        <f>IF(N177="sníž. přenesená",J177,0)</f>
        <v>0</v>
      </c>
      <c r="BI177" s="185">
        <f>IF(N177="nulová",J177,0)</f>
        <v>0</v>
      </c>
      <c r="BJ177" s="17" t="s">
        <v>79</v>
      </c>
      <c r="BK177" s="185">
        <f>ROUND(I177*H177,2)</f>
        <v>0</v>
      </c>
      <c r="BL177" s="17" t="s">
        <v>127</v>
      </c>
      <c r="BM177" s="184" t="s">
        <v>270</v>
      </c>
    </row>
    <row r="178" spans="1:65" s="2" customFormat="1" ht="11.25">
      <c r="A178" s="34"/>
      <c r="B178" s="35"/>
      <c r="C178" s="36"/>
      <c r="D178" s="186" t="s">
        <v>129</v>
      </c>
      <c r="E178" s="36"/>
      <c r="F178" s="187" t="s">
        <v>271</v>
      </c>
      <c r="G178" s="36"/>
      <c r="H178" s="36"/>
      <c r="I178" s="188"/>
      <c r="J178" s="36"/>
      <c r="K178" s="36"/>
      <c r="L178" s="39"/>
      <c r="M178" s="189"/>
      <c r="N178" s="190"/>
      <c r="O178" s="64"/>
      <c r="P178" s="64"/>
      <c r="Q178" s="64"/>
      <c r="R178" s="64"/>
      <c r="S178" s="64"/>
      <c r="T178" s="65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129</v>
      </c>
      <c r="AU178" s="17" t="s">
        <v>82</v>
      </c>
    </row>
    <row r="179" spans="1:65" s="2" customFormat="1" ht="11.25">
      <c r="A179" s="34"/>
      <c r="B179" s="35"/>
      <c r="C179" s="36"/>
      <c r="D179" s="191" t="s">
        <v>131</v>
      </c>
      <c r="E179" s="36"/>
      <c r="F179" s="192" t="s">
        <v>272</v>
      </c>
      <c r="G179" s="36"/>
      <c r="H179" s="36"/>
      <c r="I179" s="188"/>
      <c r="J179" s="36"/>
      <c r="K179" s="36"/>
      <c r="L179" s="39"/>
      <c r="M179" s="189"/>
      <c r="N179" s="190"/>
      <c r="O179" s="64"/>
      <c r="P179" s="64"/>
      <c r="Q179" s="64"/>
      <c r="R179" s="64"/>
      <c r="S179" s="64"/>
      <c r="T179" s="65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131</v>
      </c>
      <c r="AU179" s="17" t="s">
        <v>82</v>
      </c>
    </row>
    <row r="180" spans="1:65" s="13" customFormat="1" ht="11.25">
      <c r="B180" s="194"/>
      <c r="C180" s="195"/>
      <c r="D180" s="186" t="s">
        <v>135</v>
      </c>
      <c r="E180" s="196" t="s">
        <v>19</v>
      </c>
      <c r="F180" s="197" t="s">
        <v>273</v>
      </c>
      <c r="G180" s="195"/>
      <c r="H180" s="198">
        <v>1338.7</v>
      </c>
      <c r="I180" s="199"/>
      <c r="J180" s="195"/>
      <c r="K180" s="195"/>
      <c r="L180" s="200"/>
      <c r="M180" s="201"/>
      <c r="N180" s="202"/>
      <c r="O180" s="202"/>
      <c r="P180" s="202"/>
      <c r="Q180" s="202"/>
      <c r="R180" s="202"/>
      <c r="S180" s="202"/>
      <c r="T180" s="203"/>
      <c r="AT180" s="204" t="s">
        <v>135</v>
      </c>
      <c r="AU180" s="204" t="s">
        <v>82</v>
      </c>
      <c r="AV180" s="13" t="s">
        <v>82</v>
      </c>
      <c r="AW180" s="13" t="s">
        <v>33</v>
      </c>
      <c r="AX180" s="13" t="s">
        <v>79</v>
      </c>
      <c r="AY180" s="204" t="s">
        <v>120</v>
      </c>
    </row>
    <row r="181" spans="1:65" s="2" customFormat="1" ht="16.5" customHeight="1">
      <c r="A181" s="34"/>
      <c r="B181" s="35"/>
      <c r="C181" s="173" t="s">
        <v>7</v>
      </c>
      <c r="D181" s="173" t="s">
        <v>122</v>
      </c>
      <c r="E181" s="174" t="s">
        <v>274</v>
      </c>
      <c r="F181" s="175" t="s">
        <v>275</v>
      </c>
      <c r="G181" s="176" t="s">
        <v>154</v>
      </c>
      <c r="H181" s="177">
        <v>50.185000000000002</v>
      </c>
      <c r="I181" s="178"/>
      <c r="J181" s="179">
        <f>ROUND(I181*H181,2)</f>
        <v>0</v>
      </c>
      <c r="K181" s="175" t="s">
        <v>126</v>
      </c>
      <c r="L181" s="39"/>
      <c r="M181" s="180" t="s">
        <v>19</v>
      </c>
      <c r="N181" s="181" t="s">
        <v>42</v>
      </c>
      <c r="O181" s="64"/>
      <c r="P181" s="182">
        <f>O181*H181</f>
        <v>0</v>
      </c>
      <c r="Q181" s="182">
        <v>0</v>
      </c>
      <c r="R181" s="182">
        <f>Q181*H181</f>
        <v>0</v>
      </c>
      <c r="S181" s="182">
        <v>0</v>
      </c>
      <c r="T181" s="183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4" t="s">
        <v>127</v>
      </c>
      <c r="AT181" s="184" t="s">
        <v>122</v>
      </c>
      <c r="AU181" s="184" t="s">
        <v>82</v>
      </c>
      <c r="AY181" s="17" t="s">
        <v>120</v>
      </c>
      <c r="BE181" s="185">
        <f>IF(N181="základní",J181,0)</f>
        <v>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17" t="s">
        <v>79</v>
      </c>
      <c r="BK181" s="185">
        <f>ROUND(I181*H181,2)</f>
        <v>0</v>
      </c>
      <c r="BL181" s="17" t="s">
        <v>127</v>
      </c>
      <c r="BM181" s="184" t="s">
        <v>276</v>
      </c>
    </row>
    <row r="182" spans="1:65" s="2" customFormat="1" ht="19.5">
      <c r="A182" s="34"/>
      <c r="B182" s="35"/>
      <c r="C182" s="36"/>
      <c r="D182" s="186" t="s">
        <v>129</v>
      </c>
      <c r="E182" s="36"/>
      <c r="F182" s="187" t="s">
        <v>277</v>
      </c>
      <c r="G182" s="36"/>
      <c r="H182" s="36"/>
      <c r="I182" s="188"/>
      <c r="J182" s="36"/>
      <c r="K182" s="36"/>
      <c r="L182" s="39"/>
      <c r="M182" s="189"/>
      <c r="N182" s="190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129</v>
      </c>
      <c r="AU182" s="17" t="s">
        <v>82</v>
      </c>
    </row>
    <row r="183" spans="1:65" s="2" customFormat="1" ht="11.25">
      <c r="A183" s="34"/>
      <c r="B183" s="35"/>
      <c r="C183" s="36"/>
      <c r="D183" s="191" t="s">
        <v>131</v>
      </c>
      <c r="E183" s="36"/>
      <c r="F183" s="192" t="s">
        <v>278</v>
      </c>
      <c r="G183" s="36"/>
      <c r="H183" s="36"/>
      <c r="I183" s="188"/>
      <c r="J183" s="36"/>
      <c r="K183" s="36"/>
      <c r="L183" s="39"/>
      <c r="M183" s="189"/>
      <c r="N183" s="190"/>
      <c r="O183" s="64"/>
      <c r="P183" s="64"/>
      <c r="Q183" s="64"/>
      <c r="R183" s="64"/>
      <c r="S183" s="64"/>
      <c r="T183" s="65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131</v>
      </c>
      <c r="AU183" s="17" t="s">
        <v>82</v>
      </c>
    </row>
    <row r="184" spans="1:65" s="13" customFormat="1" ht="11.25">
      <c r="B184" s="194"/>
      <c r="C184" s="195"/>
      <c r="D184" s="186" t="s">
        <v>135</v>
      </c>
      <c r="E184" s="196" t="s">
        <v>19</v>
      </c>
      <c r="F184" s="197" t="s">
        <v>279</v>
      </c>
      <c r="G184" s="195"/>
      <c r="H184" s="198">
        <v>1.377</v>
      </c>
      <c r="I184" s="199"/>
      <c r="J184" s="195"/>
      <c r="K184" s="195"/>
      <c r="L184" s="200"/>
      <c r="M184" s="201"/>
      <c r="N184" s="202"/>
      <c r="O184" s="202"/>
      <c r="P184" s="202"/>
      <c r="Q184" s="202"/>
      <c r="R184" s="202"/>
      <c r="S184" s="202"/>
      <c r="T184" s="203"/>
      <c r="AT184" s="204" t="s">
        <v>135</v>
      </c>
      <c r="AU184" s="204" t="s">
        <v>82</v>
      </c>
      <c r="AV184" s="13" t="s">
        <v>82</v>
      </c>
      <c r="AW184" s="13" t="s">
        <v>33</v>
      </c>
      <c r="AX184" s="13" t="s">
        <v>71</v>
      </c>
      <c r="AY184" s="204" t="s">
        <v>120</v>
      </c>
    </row>
    <row r="185" spans="1:65" s="13" customFormat="1" ht="11.25">
      <c r="B185" s="194"/>
      <c r="C185" s="195"/>
      <c r="D185" s="186" t="s">
        <v>135</v>
      </c>
      <c r="E185" s="196" t="s">
        <v>19</v>
      </c>
      <c r="F185" s="197" t="s">
        <v>280</v>
      </c>
      <c r="G185" s="195"/>
      <c r="H185" s="198">
        <v>22</v>
      </c>
      <c r="I185" s="199"/>
      <c r="J185" s="195"/>
      <c r="K185" s="195"/>
      <c r="L185" s="200"/>
      <c r="M185" s="201"/>
      <c r="N185" s="202"/>
      <c r="O185" s="202"/>
      <c r="P185" s="202"/>
      <c r="Q185" s="202"/>
      <c r="R185" s="202"/>
      <c r="S185" s="202"/>
      <c r="T185" s="203"/>
      <c r="AT185" s="204" t="s">
        <v>135</v>
      </c>
      <c r="AU185" s="204" t="s">
        <v>82</v>
      </c>
      <c r="AV185" s="13" t="s">
        <v>82</v>
      </c>
      <c r="AW185" s="13" t="s">
        <v>33</v>
      </c>
      <c r="AX185" s="13" t="s">
        <v>71</v>
      </c>
      <c r="AY185" s="204" t="s">
        <v>120</v>
      </c>
    </row>
    <row r="186" spans="1:65" s="13" customFormat="1" ht="11.25">
      <c r="B186" s="194"/>
      <c r="C186" s="195"/>
      <c r="D186" s="186" t="s">
        <v>135</v>
      </c>
      <c r="E186" s="196" t="s">
        <v>19</v>
      </c>
      <c r="F186" s="197" t="s">
        <v>281</v>
      </c>
      <c r="G186" s="195"/>
      <c r="H186" s="198">
        <v>4.08</v>
      </c>
      <c r="I186" s="199"/>
      <c r="J186" s="195"/>
      <c r="K186" s="195"/>
      <c r="L186" s="200"/>
      <c r="M186" s="201"/>
      <c r="N186" s="202"/>
      <c r="O186" s="202"/>
      <c r="P186" s="202"/>
      <c r="Q186" s="202"/>
      <c r="R186" s="202"/>
      <c r="S186" s="202"/>
      <c r="T186" s="203"/>
      <c r="AT186" s="204" t="s">
        <v>135</v>
      </c>
      <c r="AU186" s="204" t="s">
        <v>82</v>
      </c>
      <c r="AV186" s="13" t="s">
        <v>82</v>
      </c>
      <c r="AW186" s="13" t="s">
        <v>33</v>
      </c>
      <c r="AX186" s="13" t="s">
        <v>71</v>
      </c>
      <c r="AY186" s="204" t="s">
        <v>120</v>
      </c>
    </row>
    <row r="187" spans="1:65" s="13" customFormat="1" ht="11.25">
      <c r="B187" s="194"/>
      <c r="C187" s="195"/>
      <c r="D187" s="186" t="s">
        <v>135</v>
      </c>
      <c r="E187" s="196" t="s">
        <v>19</v>
      </c>
      <c r="F187" s="197" t="s">
        <v>282</v>
      </c>
      <c r="G187" s="195"/>
      <c r="H187" s="198">
        <v>10.128</v>
      </c>
      <c r="I187" s="199"/>
      <c r="J187" s="195"/>
      <c r="K187" s="195"/>
      <c r="L187" s="200"/>
      <c r="M187" s="201"/>
      <c r="N187" s="202"/>
      <c r="O187" s="202"/>
      <c r="P187" s="202"/>
      <c r="Q187" s="202"/>
      <c r="R187" s="202"/>
      <c r="S187" s="202"/>
      <c r="T187" s="203"/>
      <c r="AT187" s="204" t="s">
        <v>135</v>
      </c>
      <c r="AU187" s="204" t="s">
        <v>82</v>
      </c>
      <c r="AV187" s="13" t="s">
        <v>82</v>
      </c>
      <c r="AW187" s="13" t="s">
        <v>33</v>
      </c>
      <c r="AX187" s="13" t="s">
        <v>71</v>
      </c>
      <c r="AY187" s="204" t="s">
        <v>120</v>
      </c>
    </row>
    <row r="188" spans="1:65" s="13" customFormat="1" ht="11.25">
      <c r="B188" s="194"/>
      <c r="C188" s="195"/>
      <c r="D188" s="186" t="s">
        <v>135</v>
      </c>
      <c r="E188" s="196" t="s">
        <v>19</v>
      </c>
      <c r="F188" s="197" t="s">
        <v>283</v>
      </c>
      <c r="G188" s="195"/>
      <c r="H188" s="198">
        <v>12.6</v>
      </c>
      <c r="I188" s="199"/>
      <c r="J188" s="195"/>
      <c r="K188" s="195"/>
      <c r="L188" s="200"/>
      <c r="M188" s="201"/>
      <c r="N188" s="202"/>
      <c r="O188" s="202"/>
      <c r="P188" s="202"/>
      <c r="Q188" s="202"/>
      <c r="R188" s="202"/>
      <c r="S188" s="202"/>
      <c r="T188" s="203"/>
      <c r="AT188" s="204" t="s">
        <v>135</v>
      </c>
      <c r="AU188" s="204" t="s">
        <v>82</v>
      </c>
      <c r="AV188" s="13" t="s">
        <v>82</v>
      </c>
      <c r="AW188" s="13" t="s">
        <v>33</v>
      </c>
      <c r="AX188" s="13" t="s">
        <v>71</v>
      </c>
      <c r="AY188" s="204" t="s">
        <v>120</v>
      </c>
    </row>
    <row r="189" spans="1:65" s="2" customFormat="1" ht="16.5" customHeight="1">
      <c r="A189" s="34"/>
      <c r="B189" s="35"/>
      <c r="C189" s="173" t="s">
        <v>284</v>
      </c>
      <c r="D189" s="173" t="s">
        <v>122</v>
      </c>
      <c r="E189" s="174" t="s">
        <v>285</v>
      </c>
      <c r="F189" s="175" t="s">
        <v>286</v>
      </c>
      <c r="G189" s="176" t="s">
        <v>154</v>
      </c>
      <c r="H189" s="177">
        <v>35.200000000000003</v>
      </c>
      <c r="I189" s="178"/>
      <c r="J189" s="179">
        <f>ROUND(I189*H189,2)</f>
        <v>0</v>
      </c>
      <c r="K189" s="175" t="s">
        <v>126</v>
      </c>
      <c r="L189" s="39"/>
      <c r="M189" s="180" t="s">
        <v>19</v>
      </c>
      <c r="N189" s="181" t="s">
        <v>42</v>
      </c>
      <c r="O189" s="64"/>
      <c r="P189" s="182">
        <f>O189*H189</f>
        <v>0</v>
      </c>
      <c r="Q189" s="182">
        <v>0</v>
      </c>
      <c r="R189" s="182">
        <f>Q189*H189</f>
        <v>0</v>
      </c>
      <c r="S189" s="182">
        <v>0</v>
      </c>
      <c r="T189" s="183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4" t="s">
        <v>127</v>
      </c>
      <c r="AT189" s="184" t="s">
        <v>122</v>
      </c>
      <c r="AU189" s="184" t="s">
        <v>82</v>
      </c>
      <c r="AY189" s="17" t="s">
        <v>120</v>
      </c>
      <c r="BE189" s="185">
        <f>IF(N189="základní",J189,0)</f>
        <v>0</v>
      </c>
      <c r="BF189" s="185">
        <f>IF(N189="snížená",J189,0)</f>
        <v>0</v>
      </c>
      <c r="BG189" s="185">
        <f>IF(N189="zákl. přenesená",J189,0)</f>
        <v>0</v>
      </c>
      <c r="BH189" s="185">
        <f>IF(N189="sníž. přenesená",J189,0)</f>
        <v>0</v>
      </c>
      <c r="BI189" s="185">
        <f>IF(N189="nulová",J189,0)</f>
        <v>0</v>
      </c>
      <c r="BJ189" s="17" t="s">
        <v>79</v>
      </c>
      <c r="BK189" s="185">
        <f>ROUND(I189*H189,2)</f>
        <v>0</v>
      </c>
      <c r="BL189" s="17" t="s">
        <v>127</v>
      </c>
      <c r="BM189" s="184" t="s">
        <v>287</v>
      </c>
    </row>
    <row r="190" spans="1:65" s="2" customFormat="1" ht="19.5">
      <c r="A190" s="34"/>
      <c r="B190" s="35"/>
      <c r="C190" s="36"/>
      <c r="D190" s="186" t="s">
        <v>129</v>
      </c>
      <c r="E190" s="36"/>
      <c r="F190" s="187" t="s">
        <v>288</v>
      </c>
      <c r="G190" s="36"/>
      <c r="H190" s="36"/>
      <c r="I190" s="188"/>
      <c r="J190" s="36"/>
      <c r="K190" s="36"/>
      <c r="L190" s="39"/>
      <c r="M190" s="189"/>
      <c r="N190" s="190"/>
      <c r="O190" s="64"/>
      <c r="P190" s="64"/>
      <c r="Q190" s="64"/>
      <c r="R190" s="64"/>
      <c r="S190" s="64"/>
      <c r="T190" s="65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129</v>
      </c>
      <c r="AU190" s="17" t="s">
        <v>82</v>
      </c>
    </row>
    <row r="191" spans="1:65" s="2" customFormat="1" ht="11.25">
      <c r="A191" s="34"/>
      <c r="B191" s="35"/>
      <c r="C191" s="36"/>
      <c r="D191" s="191" t="s">
        <v>131</v>
      </c>
      <c r="E191" s="36"/>
      <c r="F191" s="192" t="s">
        <v>289</v>
      </c>
      <c r="G191" s="36"/>
      <c r="H191" s="36"/>
      <c r="I191" s="188"/>
      <c r="J191" s="36"/>
      <c r="K191" s="36"/>
      <c r="L191" s="39"/>
      <c r="M191" s="189"/>
      <c r="N191" s="190"/>
      <c r="O191" s="64"/>
      <c r="P191" s="64"/>
      <c r="Q191" s="64"/>
      <c r="R191" s="64"/>
      <c r="S191" s="64"/>
      <c r="T191" s="65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131</v>
      </c>
      <c r="AU191" s="17" t="s">
        <v>82</v>
      </c>
    </row>
    <row r="192" spans="1:65" s="13" customFormat="1" ht="11.25">
      <c r="B192" s="194"/>
      <c r="C192" s="195"/>
      <c r="D192" s="186" t="s">
        <v>135</v>
      </c>
      <c r="E192" s="196" t="s">
        <v>19</v>
      </c>
      <c r="F192" s="197" t="s">
        <v>290</v>
      </c>
      <c r="G192" s="195"/>
      <c r="H192" s="198">
        <v>35.200000000000003</v>
      </c>
      <c r="I192" s="199"/>
      <c r="J192" s="195"/>
      <c r="K192" s="195"/>
      <c r="L192" s="200"/>
      <c r="M192" s="201"/>
      <c r="N192" s="202"/>
      <c r="O192" s="202"/>
      <c r="P192" s="202"/>
      <c r="Q192" s="202"/>
      <c r="R192" s="202"/>
      <c r="S192" s="202"/>
      <c r="T192" s="203"/>
      <c r="AT192" s="204" t="s">
        <v>135</v>
      </c>
      <c r="AU192" s="204" t="s">
        <v>82</v>
      </c>
      <c r="AV192" s="13" t="s">
        <v>82</v>
      </c>
      <c r="AW192" s="13" t="s">
        <v>33</v>
      </c>
      <c r="AX192" s="13" t="s">
        <v>79</v>
      </c>
      <c r="AY192" s="204" t="s">
        <v>120</v>
      </c>
    </row>
    <row r="193" spans="1:65" s="2" customFormat="1" ht="16.5" customHeight="1">
      <c r="A193" s="34"/>
      <c r="B193" s="35"/>
      <c r="C193" s="205" t="s">
        <v>291</v>
      </c>
      <c r="D193" s="205" t="s">
        <v>233</v>
      </c>
      <c r="E193" s="206" t="s">
        <v>292</v>
      </c>
      <c r="F193" s="207" t="s">
        <v>293</v>
      </c>
      <c r="G193" s="208" t="s">
        <v>236</v>
      </c>
      <c r="H193" s="209">
        <v>96.478999999999999</v>
      </c>
      <c r="I193" s="210"/>
      <c r="J193" s="211">
        <f>ROUND(I193*H193,2)</f>
        <v>0</v>
      </c>
      <c r="K193" s="207" t="s">
        <v>126</v>
      </c>
      <c r="L193" s="212"/>
      <c r="M193" s="213" t="s">
        <v>19</v>
      </c>
      <c r="N193" s="214" t="s">
        <v>42</v>
      </c>
      <c r="O193" s="64"/>
      <c r="P193" s="182">
        <f>O193*H193</f>
        <v>0</v>
      </c>
      <c r="Q193" s="182">
        <v>1</v>
      </c>
      <c r="R193" s="182">
        <f>Q193*H193</f>
        <v>96.478999999999999</v>
      </c>
      <c r="S193" s="182">
        <v>0</v>
      </c>
      <c r="T193" s="183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4" t="s">
        <v>183</v>
      </c>
      <c r="AT193" s="184" t="s">
        <v>233</v>
      </c>
      <c r="AU193" s="184" t="s">
        <v>82</v>
      </c>
      <c r="AY193" s="17" t="s">
        <v>120</v>
      </c>
      <c r="BE193" s="185">
        <f>IF(N193="základní",J193,0)</f>
        <v>0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17" t="s">
        <v>79</v>
      </c>
      <c r="BK193" s="185">
        <f>ROUND(I193*H193,2)</f>
        <v>0</v>
      </c>
      <c r="BL193" s="17" t="s">
        <v>127</v>
      </c>
      <c r="BM193" s="184" t="s">
        <v>294</v>
      </c>
    </row>
    <row r="194" spans="1:65" s="2" customFormat="1" ht="11.25">
      <c r="A194" s="34"/>
      <c r="B194" s="35"/>
      <c r="C194" s="36"/>
      <c r="D194" s="186" t="s">
        <v>129</v>
      </c>
      <c r="E194" s="36"/>
      <c r="F194" s="187" t="s">
        <v>293</v>
      </c>
      <c r="G194" s="36"/>
      <c r="H194" s="36"/>
      <c r="I194" s="188"/>
      <c r="J194" s="36"/>
      <c r="K194" s="36"/>
      <c r="L194" s="39"/>
      <c r="M194" s="189"/>
      <c r="N194" s="190"/>
      <c r="O194" s="64"/>
      <c r="P194" s="64"/>
      <c r="Q194" s="64"/>
      <c r="R194" s="64"/>
      <c r="S194" s="64"/>
      <c r="T194" s="65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129</v>
      </c>
      <c r="AU194" s="17" t="s">
        <v>82</v>
      </c>
    </row>
    <row r="195" spans="1:65" s="13" customFormat="1" ht="11.25">
      <c r="B195" s="194"/>
      <c r="C195" s="195"/>
      <c r="D195" s="186" t="s">
        <v>135</v>
      </c>
      <c r="E195" s="196" t="s">
        <v>19</v>
      </c>
      <c r="F195" s="197" t="s">
        <v>295</v>
      </c>
      <c r="G195" s="195"/>
      <c r="H195" s="198">
        <v>96.478999999999999</v>
      </c>
      <c r="I195" s="199"/>
      <c r="J195" s="195"/>
      <c r="K195" s="195"/>
      <c r="L195" s="200"/>
      <c r="M195" s="201"/>
      <c r="N195" s="202"/>
      <c r="O195" s="202"/>
      <c r="P195" s="202"/>
      <c r="Q195" s="202"/>
      <c r="R195" s="202"/>
      <c r="S195" s="202"/>
      <c r="T195" s="203"/>
      <c r="AT195" s="204" t="s">
        <v>135</v>
      </c>
      <c r="AU195" s="204" t="s">
        <v>82</v>
      </c>
      <c r="AV195" s="13" t="s">
        <v>82</v>
      </c>
      <c r="AW195" s="13" t="s">
        <v>33</v>
      </c>
      <c r="AX195" s="13" t="s">
        <v>79</v>
      </c>
      <c r="AY195" s="204" t="s">
        <v>120</v>
      </c>
    </row>
    <row r="196" spans="1:65" s="2" customFormat="1" ht="16.5" customHeight="1">
      <c r="A196" s="34"/>
      <c r="B196" s="35"/>
      <c r="C196" s="173" t="s">
        <v>296</v>
      </c>
      <c r="D196" s="173" t="s">
        <v>122</v>
      </c>
      <c r="E196" s="174" t="s">
        <v>297</v>
      </c>
      <c r="F196" s="175" t="s">
        <v>298</v>
      </c>
      <c r="G196" s="176" t="s">
        <v>125</v>
      </c>
      <c r="H196" s="177">
        <v>21</v>
      </c>
      <c r="I196" s="178"/>
      <c r="J196" s="179">
        <f>ROUND(I196*H196,2)</f>
        <v>0</v>
      </c>
      <c r="K196" s="175" t="s">
        <v>126</v>
      </c>
      <c r="L196" s="39"/>
      <c r="M196" s="180" t="s">
        <v>19</v>
      </c>
      <c r="N196" s="181" t="s">
        <v>42</v>
      </c>
      <c r="O196" s="64"/>
      <c r="P196" s="182">
        <f>O196*H196</f>
        <v>0</v>
      </c>
      <c r="Q196" s="182">
        <v>0</v>
      </c>
      <c r="R196" s="182">
        <f>Q196*H196</f>
        <v>0</v>
      </c>
      <c r="S196" s="182">
        <v>0</v>
      </c>
      <c r="T196" s="183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4" t="s">
        <v>127</v>
      </c>
      <c r="AT196" s="184" t="s">
        <v>122</v>
      </c>
      <c r="AU196" s="184" t="s">
        <v>82</v>
      </c>
      <c r="AY196" s="17" t="s">
        <v>120</v>
      </c>
      <c r="BE196" s="185">
        <f>IF(N196="základní",J196,0)</f>
        <v>0</v>
      </c>
      <c r="BF196" s="185">
        <f>IF(N196="snížená",J196,0)</f>
        <v>0</v>
      </c>
      <c r="BG196" s="185">
        <f>IF(N196="zákl. přenesená",J196,0)</f>
        <v>0</v>
      </c>
      <c r="BH196" s="185">
        <f>IF(N196="sníž. přenesená",J196,0)</f>
        <v>0</v>
      </c>
      <c r="BI196" s="185">
        <f>IF(N196="nulová",J196,0)</f>
        <v>0</v>
      </c>
      <c r="BJ196" s="17" t="s">
        <v>79</v>
      </c>
      <c r="BK196" s="185">
        <f>ROUND(I196*H196,2)</f>
        <v>0</v>
      </c>
      <c r="BL196" s="17" t="s">
        <v>127</v>
      </c>
      <c r="BM196" s="184" t="s">
        <v>299</v>
      </c>
    </row>
    <row r="197" spans="1:65" s="2" customFormat="1" ht="11.25">
      <c r="A197" s="34"/>
      <c r="B197" s="35"/>
      <c r="C197" s="36"/>
      <c r="D197" s="186" t="s">
        <v>129</v>
      </c>
      <c r="E197" s="36"/>
      <c r="F197" s="187" t="s">
        <v>300</v>
      </c>
      <c r="G197" s="36"/>
      <c r="H197" s="36"/>
      <c r="I197" s="188"/>
      <c r="J197" s="36"/>
      <c r="K197" s="36"/>
      <c r="L197" s="39"/>
      <c r="M197" s="189"/>
      <c r="N197" s="190"/>
      <c r="O197" s="64"/>
      <c r="P197" s="64"/>
      <c r="Q197" s="64"/>
      <c r="R197" s="64"/>
      <c r="S197" s="64"/>
      <c r="T197" s="65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129</v>
      </c>
      <c r="AU197" s="17" t="s">
        <v>82</v>
      </c>
    </row>
    <row r="198" spans="1:65" s="2" customFormat="1" ht="11.25">
      <c r="A198" s="34"/>
      <c r="B198" s="35"/>
      <c r="C198" s="36"/>
      <c r="D198" s="191" t="s">
        <v>131</v>
      </c>
      <c r="E198" s="36"/>
      <c r="F198" s="192" t="s">
        <v>301</v>
      </c>
      <c r="G198" s="36"/>
      <c r="H198" s="36"/>
      <c r="I198" s="188"/>
      <c r="J198" s="36"/>
      <c r="K198" s="36"/>
      <c r="L198" s="39"/>
      <c r="M198" s="189"/>
      <c r="N198" s="190"/>
      <c r="O198" s="64"/>
      <c r="P198" s="64"/>
      <c r="Q198" s="64"/>
      <c r="R198" s="64"/>
      <c r="S198" s="64"/>
      <c r="T198" s="65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131</v>
      </c>
      <c r="AU198" s="17" t="s">
        <v>82</v>
      </c>
    </row>
    <row r="199" spans="1:65" s="13" customFormat="1" ht="11.25">
      <c r="B199" s="194"/>
      <c r="C199" s="195"/>
      <c r="D199" s="186" t="s">
        <v>135</v>
      </c>
      <c r="E199" s="196" t="s">
        <v>19</v>
      </c>
      <c r="F199" s="197" t="s">
        <v>151</v>
      </c>
      <c r="G199" s="195"/>
      <c r="H199" s="198">
        <v>21</v>
      </c>
      <c r="I199" s="199"/>
      <c r="J199" s="195"/>
      <c r="K199" s="195"/>
      <c r="L199" s="200"/>
      <c r="M199" s="201"/>
      <c r="N199" s="202"/>
      <c r="O199" s="202"/>
      <c r="P199" s="202"/>
      <c r="Q199" s="202"/>
      <c r="R199" s="202"/>
      <c r="S199" s="202"/>
      <c r="T199" s="203"/>
      <c r="AT199" s="204" t="s">
        <v>135</v>
      </c>
      <c r="AU199" s="204" t="s">
        <v>82</v>
      </c>
      <c r="AV199" s="13" t="s">
        <v>82</v>
      </c>
      <c r="AW199" s="13" t="s">
        <v>33</v>
      </c>
      <c r="AX199" s="13" t="s">
        <v>79</v>
      </c>
      <c r="AY199" s="204" t="s">
        <v>120</v>
      </c>
    </row>
    <row r="200" spans="1:65" s="2" customFormat="1" ht="21.75" customHeight="1">
      <c r="A200" s="34"/>
      <c r="B200" s="35"/>
      <c r="C200" s="173" t="s">
        <v>302</v>
      </c>
      <c r="D200" s="173" t="s">
        <v>122</v>
      </c>
      <c r="E200" s="174" t="s">
        <v>303</v>
      </c>
      <c r="F200" s="175" t="s">
        <v>304</v>
      </c>
      <c r="G200" s="176" t="s">
        <v>125</v>
      </c>
      <c r="H200" s="177">
        <v>3509.5</v>
      </c>
      <c r="I200" s="178"/>
      <c r="J200" s="179">
        <f>ROUND(I200*H200,2)</f>
        <v>0</v>
      </c>
      <c r="K200" s="175" t="s">
        <v>126</v>
      </c>
      <c r="L200" s="39"/>
      <c r="M200" s="180" t="s">
        <v>19</v>
      </c>
      <c r="N200" s="181" t="s">
        <v>42</v>
      </c>
      <c r="O200" s="64"/>
      <c r="P200" s="182">
        <f>O200*H200</f>
        <v>0</v>
      </c>
      <c r="Q200" s="182">
        <v>0</v>
      </c>
      <c r="R200" s="182">
        <f>Q200*H200</f>
        <v>0</v>
      </c>
      <c r="S200" s="182">
        <v>0</v>
      </c>
      <c r="T200" s="183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84" t="s">
        <v>127</v>
      </c>
      <c r="AT200" s="184" t="s">
        <v>122</v>
      </c>
      <c r="AU200" s="184" t="s">
        <v>82</v>
      </c>
      <c r="AY200" s="17" t="s">
        <v>120</v>
      </c>
      <c r="BE200" s="185">
        <f>IF(N200="základní",J200,0)</f>
        <v>0</v>
      </c>
      <c r="BF200" s="185">
        <f>IF(N200="snížená",J200,0)</f>
        <v>0</v>
      </c>
      <c r="BG200" s="185">
        <f>IF(N200="zákl. přenesená",J200,0)</f>
        <v>0</v>
      </c>
      <c r="BH200" s="185">
        <f>IF(N200="sníž. přenesená",J200,0)</f>
        <v>0</v>
      </c>
      <c r="BI200" s="185">
        <f>IF(N200="nulová",J200,0)</f>
        <v>0</v>
      </c>
      <c r="BJ200" s="17" t="s">
        <v>79</v>
      </c>
      <c r="BK200" s="185">
        <f>ROUND(I200*H200,2)</f>
        <v>0</v>
      </c>
      <c r="BL200" s="17" t="s">
        <v>127</v>
      </c>
      <c r="BM200" s="184" t="s">
        <v>305</v>
      </c>
    </row>
    <row r="201" spans="1:65" s="2" customFormat="1" ht="11.25">
      <c r="A201" s="34"/>
      <c r="B201" s="35"/>
      <c r="C201" s="36"/>
      <c r="D201" s="186" t="s">
        <v>129</v>
      </c>
      <c r="E201" s="36"/>
      <c r="F201" s="187" t="s">
        <v>306</v>
      </c>
      <c r="G201" s="36"/>
      <c r="H201" s="36"/>
      <c r="I201" s="188"/>
      <c r="J201" s="36"/>
      <c r="K201" s="36"/>
      <c r="L201" s="39"/>
      <c r="M201" s="189"/>
      <c r="N201" s="190"/>
      <c r="O201" s="64"/>
      <c r="P201" s="64"/>
      <c r="Q201" s="64"/>
      <c r="R201" s="64"/>
      <c r="S201" s="64"/>
      <c r="T201" s="65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129</v>
      </c>
      <c r="AU201" s="17" t="s">
        <v>82</v>
      </c>
    </row>
    <row r="202" spans="1:65" s="2" customFormat="1" ht="11.25">
      <c r="A202" s="34"/>
      <c r="B202" s="35"/>
      <c r="C202" s="36"/>
      <c r="D202" s="191" t="s">
        <v>131</v>
      </c>
      <c r="E202" s="36"/>
      <c r="F202" s="192" t="s">
        <v>307</v>
      </c>
      <c r="G202" s="36"/>
      <c r="H202" s="36"/>
      <c r="I202" s="188"/>
      <c r="J202" s="36"/>
      <c r="K202" s="36"/>
      <c r="L202" s="39"/>
      <c r="M202" s="189"/>
      <c r="N202" s="190"/>
      <c r="O202" s="64"/>
      <c r="P202" s="64"/>
      <c r="Q202" s="64"/>
      <c r="R202" s="64"/>
      <c r="S202" s="64"/>
      <c r="T202" s="65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7" t="s">
        <v>131</v>
      </c>
      <c r="AU202" s="17" t="s">
        <v>82</v>
      </c>
    </row>
    <row r="203" spans="1:65" s="13" customFormat="1" ht="11.25">
      <c r="B203" s="194"/>
      <c r="C203" s="195"/>
      <c r="D203" s="186" t="s">
        <v>135</v>
      </c>
      <c r="E203" s="196" t="s">
        <v>19</v>
      </c>
      <c r="F203" s="197" t="s">
        <v>308</v>
      </c>
      <c r="G203" s="195"/>
      <c r="H203" s="198">
        <v>3509.5</v>
      </c>
      <c r="I203" s="199"/>
      <c r="J203" s="195"/>
      <c r="K203" s="195"/>
      <c r="L203" s="200"/>
      <c r="M203" s="201"/>
      <c r="N203" s="202"/>
      <c r="O203" s="202"/>
      <c r="P203" s="202"/>
      <c r="Q203" s="202"/>
      <c r="R203" s="202"/>
      <c r="S203" s="202"/>
      <c r="T203" s="203"/>
      <c r="AT203" s="204" t="s">
        <v>135</v>
      </c>
      <c r="AU203" s="204" t="s">
        <v>82</v>
      </c>
      <c r="AV203" s="13" t="s">
        <v>82</v>
      </c>
      <c r="AW203" s="13" t="s">
        <v>33</v>
      </c>
      <c r="AX203" s="13" t="s">
        <v>79</v>
      </c>
      <c r="AY203" s="204" t="s">
        <v>120</v>
      </c>
    </row>
    <row r="204" spans="1:65" s="2" customFormat="1" ht="16.5" customHeight="1">
      <c r="A204" s="34"/>
      <c r="B204" s="35"/>
      <c r="C204" s="173" t="s">
        <v>309</v>
      </c>
      <c r="D204" s="173" t="s">
        <v>122</v>
      </c>
      <c r="E204" s="174" t="s">
        <v>310</v>
      </c>
      <c r="F204" s="175" t="s">
        <v>311</v>
      </c>
      <c r="G204" s="176" t="s">
        <v>125</v>
      </c>
      <c r="H204" s="177">
        <v>1738.9</v>
      </c>
      <c r="I204" s="178"/>
      <c r="J204" s="179">
        <f>ROUND(I204*H204,2)</f>
        <v>0</v>
      </c>
      <c r="K204" s="175" t="s">
        <v>126</v>
      </c>
      <c r="L204" s="39"/>
      <c r="M204" s="180" t="s">
        <v>19</v>
      </c>
      <c r="N204" s="181" t="s">
        <v>42</v>
      </c>
      <c r="O204" s="64"/>
      <c r="P204" s="182">
        <f>O204*H204</f>
        <v>0</v>
      </c>
      <c r="Q204" s="182">
        <v>0</v>
      </c>
      <c r="R204" s="182">
        <f>Q204*H204</f>
        <v>0</v>
      </c>
      <c r="S204" s="182">
        <v>0</v>
      </c>
      <c r="T204" s="183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84" t="s">
        <v>127</v>
      </c>
      <c r="AT204" s="184" t="s">
        <v>122</v>
      </c>
      <c r="AU204" s="184" t="s">
        <v>82</v>
      </c>
      <c r="AY204" s="17" t="s">
        <v>120</v>
      </c>
      <c r="BE204" s="185">
        <f>IF(N204="základní",J204,0)</f>
        <v>0</v>
      </c>
      <c r="BF204" s="185">
        <f>IF(N204="snížená",J204,0)</f>
        <v>0</v>
      </c>
      <c r="BG204" s="185">
        <f>IF(N204="zákl. přenesená",J204,0)</f>
        <v>0</v>
      </c>
      <c r="BH204" s="185">
        <f>IF(N204="sníž. přenesená",J204,0)</f>
        <v>0</v>
      </c>
      <c r="BI204" s="185">
        <f>IF(N204="nulová",J204,0)</f>
        <v>0</v>
      </c>
      <c r="BJ204" s="17" t="s">
        <v>79</v>
      </c>
      <c r="BK204" s="185">
        <f>ROUND(I204*H204,2)</f>
        <v>0</v>
      </c>
      <c r="BL204" s="17" t="s">
        <v>127</v>
      </c>
      <c r="BM204" s="184" t="s">
        <v>312</v>
      </c>
    </row>
    <row r="205" spans="1:65" s="2" customFormat="1" ht="11.25">
      <c r="A205" s="34"/>
      <c r="B205" s="35"/>
      <c r="C205" s="36"/>
      <c r="D205" s="186" t="s">
        <v>129</v>
      </c>
      <c r="E205" s="36"/>
      <c r="F205" s="187" t="s">
        <v>313</v>
      </c>
      <c r="G205" s="36"/>
      <c r="H205" s="36"/>
      <c r="I205" s="188"/>
      <c r="J205" s="36"/>
      <c r="K205" s="36"/>
      <c r="L205" s="39"/>
      <c r="M205" s="189"/>
      <c r="N205" s="190"/>
      <c r="O205" s="64"/>
      <c r="P205" s="64"/>
      <c r="Q205" s="64"/>
      <c r="R205" s="64"/>
      <c r="S205" s="64"/>
      <c r="T205" s="65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129</v>
      </c>
      <c r="AU205" s="17" t="s">
        <v>82</v>
      </c>
    </row>
    <row r="206" spans="1:65" s="2" customFormat="1" ht="11.25">
      <c r="A206" s="34"/>
      <c r="B206" s="35"/>
      <c r="C206" s="36"/>
      <c r="D206" s="191" t="s">
        <v>131</v>
      </c>
      <c r="E206" s="36"/>
      <c r="F206" s="192" t="s">
        <v>314</v>
      </c>
      <c r="G206" s="36"/>
      <c r="H206" s="36"/>
      <c r="I206" s="188"/>
      <c r="J206" s="36"/>
      <c r="K206" s="36"/>
      <c r="L206" s="39"/>
      <c r="M206" s="189"/>
      <c r="N206" s="190"/>
      <c r="O206" s="64"/>
      <c r="P206" s="64"/>
      <c r="Q206" s="64"/>
      <c r="R206" s="64"/>
      <c r="S206" s="64"/>
      <c r="T206" s="65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131</v>
      </c>
      <c r="AU206" s="17" t="s">
        <v>82</v>
      </c>
    </row>
    <row r="207" spans="1:65" s="13" customFormat="1" ht="11.25">
      <c r="B207" s="194"/>
      <c r="C207" s="195"/>
      <c r="D207" s="186" t="s">
        <v>135</v>
      </c>
      <c r="E207" s="196" t="s">
        <v>19</v>
      </c>
      <c r="F207" s="197" t="s">
        <v>315</v>
      </c>
      <c r="G207" s="195"/>
      <c r="H207" s="198">
        <v>1717.9</v>
      </c>
      <c r="I207" s="199"/>
      <c r="J207" s="195"/>
      <c r="K207" s="195"/>
      <c r="L207" s="200"/>
      <c r="M207" s="201"/>
      <c r="N207" s="202"/>
      <c r="O207" s="202"/>
      <c r="P207" s="202"/>
      <c r="Q207" s="202"/>
      <c r="R207" s="202"/>
      <c r="S207" s="202"/>
      <c r="T207" s="203"/>
      <c r="AT207" s="204" t="s">
        <v>135</v>
      </c>
      <c r="AU207" s="204" t="s">
        <v>82</v>
      </c>
      <c r="AV207" s="13" t="s">
        <v>82</v>
      </c>
      <c r="AW207" s="13" t="s">
        <v>33</v>
      </c>
      <c r="AX207" s="13" t="s">
        <v>71</v>
      </c>
      <c r="AY207" s="204" t="s">
        <v>120</v>
      </c>
    </row>
    <row r="208" spans="1:65" s="13" customFormat="1" ht="11.25">
      <c r="B208" s="194"/>
      <c r="C208" s="195"/>
      <c r="D208" s="186" t="s">
        <v>135</v>
      </c>
      <c r="E208" s="196" t="s">
        <v>19</v>
      </c>
      <c r="F208" s="197" t="s">
        <v>151</v>
      </c>
      <c r="G208" s="195"/>
      <c r="H208" s="198">
        <v>21</v>
      </c>
      <c r="I208" s="199"/>
      <c r="J208" s="195"/>
      <c r="K208" s="195"/>
      <c r="L208" s="200"/>
      <c r="M208" s="201"/>
      <c r="N208" s="202"/>
      <c r="O208" s="202"/>
      <c r="P208" s="202"/>
      <c r="Q208" s="202"/>
      <c r="R208" s="202"/>
      <c r="S208" s="202"/>
      <c r="T208" s="203"/>
      <c r="AT208" s="204" t="s">
        <v>135</v>
      </c>
      <c r="AU208" s="204" t="s">
        <v>82</v>
      </c>
      <c r="AV208" s="13" t="s">
        <v>82</v>
      </c>
      <c r="AW208" s="13" t="s">
        <v>33</v>
      </c>
      <c r="AX208" s="13" t="s">
        <v>71</v>
      </c>
      <c r="AY208" s="204" t="s">
        <v>120</v>
      </c>
    </row>
    <row r="209" spans="1:65" s="2" customFormat="1" ht="16.5" customHeight="1">
      <c r="A209" s="34"/>
      <c r="B209" s="35"/>
      <c r="C209" s="205" t="s">
        <v>316</v>
      </c>
      <c r="D209" s="205" t="s">
        <v>233</v>
      </c>
      <c r="E209" s="206" t="s">
        <v>317</v>
      </c>
      <c r="F209" s="207" t="s">
        <v>318</v>
      </c>
      <c r="G209" s="208" t="s">
        <v>319</v>
      </c>
      <c r="H209" s="209">
        <v>58.512</v>
      </c>
      <c r="I209" s="210"/>
      <c r="J209" s="211">
        <f>ROUND(I209*H209,2)</f>
        <v>0</v>
      </c>
      <c r="K209" s="207" t="s">
        <v>126</v>
      </c>
      <c r="L209" s="212"/>
      <c r="M209" s="213" t="s">
        <v>19</v>
      </c>
      <c r="N209" s="214" t="s">
        <v>42</v>
      </c>
      <c r="O209" s="64"/>
      <c r="P209" s="182">
        <f>O209*H209</f>
        <v>0</v>
      </c>
      <c r="Q209" s="182">
        <v>1E-3</v>
      </c>
      <c r="R209" s="182">
        <f>Q209*H209</f>
        <v>5.8512000000000002E-2</v>
      </c>
      <c r="S209" s="182">
        <v>0</v>
      </c>
      <c r="T209" s="183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84" t="s">
        <v>183</v>
      </c>
      <c r="AT209" s="184" t="s">
        <v>233</v>
      </c>
      <c r="AU209" s="184" t="s">
        <v>82</v>
      </c>
      <c r="AY209" s="17" t="s">
        <v>120</v>
      </c>
      <c r="BE209" s="185">
        <f>IF(N209="základní",J209,0)</f>
        <v>0</v>
      </c>
      <c r="BF209" s="185">
        <f>IF(N209="snížená",J209,0)</f>
        <v>0</v>
      </c>
      <c r="BG209" s="185">
        <f>IF(N209="zákl. přenesená",J209,0)</f>
        <v>0</v>
      </c>
      <c r="BH209" s="185">
        <f>IF(N209="sníž. přenesená",J209,0)</f>
        <v>0</v>
      </c>
      <c r="BI209" s="185">
        <f>IF(N209="nulová",J209,0)</f>
        <v>0</v>
      </c>
      <c r="BJ209" s="17" t="s">
        <v>79</v>
      </c>
      <c r="BK209" s="185">
        <f>ROUND(I209*H209,2)</f>
        <v>0</v>
      </c>
      <c r="BL209" s="17" t="s">
        <v>127</v>
      </c>
      <c r="BM209" s="184" t="s">
        <v>320</v>
      </c>
    </row>
    <row r="210" spans="1:65" s="2" customFormat="1" ht="11.25">
      <c r="A210" s="34"/>
      <c r="B210" s="35"/>
      <c r="C210" s="36"/>
      <c r="D210" s="186" t="s">
        <v>129</v>
      </c>
      <c r="E210" s="36"/>
      <c r="F210" s="187" t="s">
        <v>318</v>
      </c>
      <c r="G210" s="36"/>
      <c r="H210" s="36"/>
      <c r="I210" s="188"/>
      <c r="J210" s="36"/>
      <c r="K210" s="36"/>
      <c r="L210" s="39"/>
      <c r="M210" s="189"/>
      <c r="N210" s="190"/>
      <c r="O210" s="64"/>
      <c r="P210" s="64"/>
      <c r="Q210" s="64"/>
      <c r="R210" s="64"/>
      <c r="S210" s="64"/>
      <c r="T210" s="65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7" t="s">
        <v>129</v>
      </c>
      <c r="AU210" s="17" t="s">
        <v>82</v>
      </c>
    </row>
    <row r="211" spans="1:65" s="2" customFormat="1" ht="19.5">
      <c r="A211" s="34"/>
      <c r="B211" s="35"/>
      <c r="C211" s="36"/>
      <c r="D211" s="186" t="s">
        <v>133</v>
      </c>
      <c r="E211" s="36"/>
      <c r="F211" s="193" t="s">
        <v>321</v>
      </c>
      <c r="G211" s="36"/>
      <c r="H211" s="36"/>
      <c r="I211" s="188"/>
      <c r="J211" s="36"/>
      <c r="K211" s="36"/>
      <c r="L211" s="39"/>
      <c r="M211" s="189"/>
      <c r="N211" s="190"/>
      <c r="O211" s="64"/>
      <c r="P211" s="64"/>
      <c r="Q211" s="64"/>
      <c r="R211" s="64"/>
      <c r="S211" s="64"/>
      <c r="T211" s="65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133</v>
      </c>
      <c r="AU211" s="17" t="s">
        <v>82</v>
      </c>
    </row>
    <row r="212" spans="1:65" s="13" customFormat="1" ht="11.25">
      <c r="B212" s="194"/>
      <c r="C212" s="195"/>
      <c r="D212" s="186" t="s">
        <v>135</v>
      </c>
      <c r="E212" s="196" t="s">
        <v>19</v>
      </c>
      <c r="F212" s="197" t="s">
        <v>322</v>
      </c>
      <c r="G212" s="195"/>
      <c r="H212" s="198">
        <v>58.512</v>
      </c>
      <c r="I212" s="199"/>
      <c r="J212" s="195"/>
      <c r="K212" s="195"/>
      <c r="L212" s="200"/>
      <c r="M212" s="201"/>
      <c r="N212" s="202"/>
      <c r="O212" s="202"/>
      <c r="P212" s="202"/>
      <c r="Q212" s="202"/>
      <c r="R212" s="202"/>
      <c r="S212" s="202"/>
      <c r="T212" s="203"/>
      <c r="AT212" s="204" t="s">
        <v>135</v>
      </c>
      <c r="AU212" s="204" t="s">
        <v>82</v>
      </c>
      <c r="AV212" s="13" t="s">
        <v>82</v>
      </c>
      <c r="AW212" s="13" t="s">
        <v>33</v>
      </c>
      <c r="AX212" s="13" t="s">
        <v>79</v>
      </c>
      <c r="AY212" s="204" t="s">
        <v>120</v>
      </c>
    </row>
    <row r="213" spans="1:65" s="2" customFormat="1" ht="16.5" customHeight="1">
      <c r="A213" s="34"/>
      <c r="B213" s="35"/>
      <c r="C213" s="173" t="s">
        <v>323</v>
      </c>
      <c r="D213" s="173" t="s">
        <v>122</v>
      </c>
      <c r="E213" s="174" t="s">
        <v>324</v>
      </c>
      <c r="F213" s="175" t="s">
        <v>325</v>
      </c>
      <c r="G213" s="176" t="s">
        <v>125</v>
      </c>
      <c r="H213" s="177">
        <v>4409</v>
      </c>
      <c r="I213" s="178"/>
      <c r="J213" s="179">
        <f>ROUND(I213*H213,2)</f>
        <v>0</v>
      </c>
      <c r="K213" s="175" t="s">
        <v>126</v>
      </c>
      <c r="L213" s="39"/>
      <c r="M213" s="180" t="s">
        <v>19</v>
      </c>
      <c r="N213" s="181" t="s">
        <v>42</v>
      </c>
      <c r="O213" s="64"/>
      <c r="P213" s="182">
        <f>O213*H213</f>
        <v>0</v>
      </c>
      <c r="Q213" s="182">
        <v>0</v>
      </c>
      <c r="R213" s="182">
        <f>Q213*H213</f>
        <v>0</v>
      </c>
      <c r="S213" s="182">
        <v>0</v>
      </c>
      <c r="T213" s="183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84" t="s">
        <v>127</v>
      </c>
      <c r="AT213" s="184" t="s">
        <v>122</v>
      </c>
      <c r="AU213" s="184" t="s">
        <v>82</v>
      </c>
      <c r="AY213" s="17" t="s">
        <v>120</v>
      </c>
      <c r="BE213" s="185">
        <f>IF(N213="základní",J213,0)</f>
        <v>0</v>
      </c>
      <c r="BF213" s="185">
        <f>IF(N213="snížená",J213,0)</f>
        <v>0</v>
      </c>
      <c r="BG213" s="185">
        <f>IF(N213="zákl. přenesená",J213,0)</f>
        <v>0</v>
      </c>
      <c r="BH213" s="185">
        <f>IF(N213="sníž. přenesená",J213,0)</f>
        <v>0</v>
      </c>
      <c r="BI213" s="185">
        <f>IF(N213="nulová",J213,0)</f>
        <v>0</v>
      </c>
      <c r="BJ213" s="17" t="s">
        <v>79</v>
      </c>
      <c r="BK213" s="185">
        <f>ROUND(I213*H213,2)</f>
        <v>0</v>
      </c>
      <c r="BL213" s="17" t="s">
        <v>127</v>
      </c>
      <c r="BM213" s="184" t="s">
        <v>326</v>
      </c>
    </row>
    <row r="214" spans="1:65" s="2" customFormat="1" ht="11.25">
      <c r="A214" s="34"/>
      <c r="B214" s="35"/>
      <c r="C214" s="36"/>
      <c r="D214" s="186" t="s">
        <v>129</v>
      </c>
      <c r="E214" s="36"/>
      <c r="F214" s="187" t="s">
        <v>327</v>
      </c>
      <c r="G214" s="36"/>
      <c r="H214" s="36"/>
      <c r="I214" s="188"/>
      <c r="J214" s="36"/>
      <c r="K214" s="36"/>
      <c r="L214" s="39"/>
      <c r="M214" s="189"/>
      <c r="N214" s="190"/>
      <c r="O214" s="64"/>
      <c r="P214" s="64"/>
      <c r="Q214" s="64"/>
      <c r="R214" s="64"/>
      <c r="S214" s="64"/>
      <c r="T214" s="65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129</v>
      </c>
      <c r="AU214" s="17" t="s">
        <v>82</v>
      </c>
    </row>
    <row r="215" spans="1:65" s="2" customFormat="1" ht="11.25">
      <c r="A215" s="34"/>
      <c r="B215" s="35"/>
      <c r="C215" s="36"/>
      <c r="D215" s="191" t="s">
        <v>131</v>
      </c>
      <c r="E215" s="36"/>
      <c r="F215" s="192" t="s">
        <v>328</v>
      </c>
      <c r="G215" s="36"/>
      <c r="H215" s="36"/>
      <c r="I215" s="188"/>
      <c r="J215" s="36"/>
      <c r="K215" s="36"/>
      <c r="L215" s="39"/>
      <c r="M215" s="189"/>
      <c r="N215" s="190"/>
      <c r="O215" s="64"/>
      <c r="P215" s="64"/>
      <c r="Q215" s="64"/>
      <c r="R215" s="64"/>
      <c r="S215" s="64"/>
      <c r="T215" s="65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131</v>
      </c>
      <c r="AU215" s="17" t="s">
        <v>82</v>
      </c>
    </row>
    <row r="216" spans="1:65" s="13" customFormat="1" ht="11.25">
      <c r="B216" s="194"/>
      <c r="C216" s="195"/>
      <c r="D216" s="186" t="s">
        <v>135</v>
      </c>
      <c r="E216" s="196" t="s">
        <v>19</v>
      </c>
      <c r="F216" s="197" t="s">
        <v>329</v>
      </c>
      <c r="G216" s="195"/>
      <c r="H216" s="198">
        <v>4074.1</v>
      </c>
      <c r="I216" s="199"/>
      <c r="J216" s="195"/>
      <c r="K216" s="195"/>
      <c r="L216" s="200"/>
      <c r="M216" s="201"/>
      <c r="N216" s="202"/>
      <c r="O216" s="202"/>
      <c r="P216" s="202"/>
      <c r="Q216" s="202"/>
      <c r="R216" s="202"/>
      <c r="S216" s="202"/>
      <c r="T216" s="203"/>
      <c r="AT216" s="204" t="s">
        <v>135</v>
      </c>
      <c r="AU216" s="204" t="s">
        <v>82</v>
      </c>
      <c r="AV216" s="13" t="s">
        <v>82</v>
      </c>
      <c r="AW216" s="13" t="s">
        <v>33</v>
      </c>
      <c r="AX216" s="13" t="s">
        <v>71</v>
      </c>
      <c r="AY216" s="204" t="s">
        <v>120</v>
      </c>
    </row>
    <row r="217" spans="1:65" s="13" customFormat="1" ht="11.25">
      <c r="B217" s="194"/>
      <c r="C217" s="195"/>
      <c r="D217" s="186" t="s">
        <v>135</v>
      </c>
      <c r="E217" s="196" t="s">
        <v>19</v>
      </c>
      <c r="F217" s="197" t="s">
        <v>330</v>
      </c>
      <c r="G217" s="195"/>
      <c r="H217" s="198">
        <v>334.9</v>
      </c>
      <c r="I217" s="199"/>
      <c r="J217" s="195"/>
      <c r="K217" s="195"/>
      <c r="L217" s="200"/>
      <c r="M217" s="201"/>
      <c r="N217" s="202"/>
      <c r="O217" s="202"/>
      <c r="P217" s="202"/>
      <c r="Q217" s="202"/>
      <c r="R217" s="202"/>
      <c r="S217" s="202"/>
      <c r="T217" s="203"/>
      <c r="AT217" s="204" t="s">
        <v>135</v>
      </c>
      <c r="AU217" s="204" t="s">
        <v>82</v>
      </c>
      <c r="AV217" s="13" t="s">
        <v>82</v>
      </c>
      <c r="AW217" s="13" t="s">
        <v>33</v>
      </c>
      <c r="AX217" s="13" t="s">
        <v>71</v>
      </c>
      <c r="AY217" s="204" t="s">
        <v>120</v>
      </c>
    </row>
    <row r="218" spans="1:65" s="2" customFormat="1" ht="16.5" customHeight="1">
      <c r="A218" s="34"/>
      <c r="B218" s="35"/>
      <c r="C218" s="173" t="s">
        <v>331</v>
      </c>
      <c r="D218" s="173" t="s">
        <v>122</v>
      </c>
      <c r="E218" s="174" t="s">
        <v>332</v>
      </c>
      <c r="F218" s="175" t="s">
        <v>333</v>
      </c>
      <c r="G218" s="176" t="s">
        <v>125</v>
      </c>
      <c r="H218" s="177">
        <v>696.1</v>
      </c>
      <c r="I218" s="178"/>
      <c r="J218" s="179">
        <f>ROUND(I218*H218,2)</f>
        <v>0</v>
      </c>
      <c r="K218" s="175" t="s">
        <v>126</v>
      </c>
      <c r="L218" s="39"/>
      <c r="M218" s="180" t="s">
        <v>19</v>
      </c>
      <c r="N218" s="181" t="s">
        <v>42</v>
      </c>
      <c r="O218" s="64"/>
      <c r="P218" s="182">
        <f>O218*H218</f>
        <v>0</v>
      </c>
      <c r="Q218" s="182">
        <v>0</v>
      </c>
      <c r="R218" s="182">
        <f>Q218*H218</f>
        <v>0</v>
      </c>
      <c r="S218" s="182">
        <v>0</v>
      </c>
      <c r="T218" s="183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84" t="s">
        <v>127</v>
      </c>
      <c r="AT218" s="184" t="s">
        <v>122</v>
      </c>
      <c r="AU218" s="184" t="s">
        <v>82</v>
      </c>
      <c r="AY218" s="17" t="s">
        <v>120</v>
      </c>
      <c r="BE218" s="185">
        <f>IF(N218="základní",J218,0)</f>
        <v>0</v>
      </c>
      <c r="BF218" s="185">
        <f>IF(N218="snížená",J218,0)</f>
        <v>0</v>
      </c>
      <c r="BG218" s="185">
        <f>IF(N218="zákl. přenesená",J218,0)</f>
        <v>0</v>
      </c>
      <c r="BH218" s="185">
        <f>IF(N218="sníž. přenesená",J218,0)</f>
        <v>0</v>
      </c>
      <c r="BI218" s="185">
        <f>IF(N218="nulová",J218,0)</f>
        <v>0</v>
      </c>
      <c r="BJ218" s="17" t="s">
        <v>79</v>
      </c>
      <c r="BK218" s="185">
        <f>ROUND(I218*H218,2)</f>
        <v>0</v>
      </c>
      <c r="BL218" s="17" t="s">
        <v>127</v>
      </c>
      <c r="BM218" s="184" t="s">
        <v>334</v>
      </c>
    </row>
    <row r="219" spans="1:65" s="2" customFormat="1" ht="19.5">
      <c r="A219" s="34"/>
      <c r="B219" s="35"/>
      <c r="C219" s="36"/>
      <c r="D219" s="186" t="s">
        <v>129</v>
      </c>
      <c r="E219" s="36"/>
      <c r="F219" s="187" t="s">
        <v>335</v>
      </c>
      <c r="G219" s="36"/>
      <c r="H219" s="36"/>
      <c r="I219" s="188"/>
      <c r="J219" s="36"/>
      <c r="K219" s="36"/>
      <c r="L219" s="39"/>
      <c r="M219" s="189"/>
      <c r="N219" s="190"/>
      <c r="O219" s="64"/>
      <c r="P219" s="64"/>
      <c r="Q219" s="64"/>
      <c r="R219" s="64"/>
      <c r="S219" s="64"/>
      <c r="T219" s="65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129</v>
      </c>
      <c r="AU219" s="17" t="s">
        <v>82</v>
      </c>
    </row>
    <row r="220" spans="1:65" s="2" customFormat="1" ht="11.25">
      <c r="A220" s="34"/>
      <c r="B220" s="35"/>
      <c r="C220" s="36"/>
      <c r="D220" s="191" t="s">
        <v>131</v>
      </c>
      <c r="E220" s="36"/>
      <c r="F220" s="192" t="s">
        <v>336</v>
      </c>
      <c r="G220" s="36"/>
      <c r="H220" s="36"/>
      <c r="I220" s="188"/>
      <c r="J220" s="36"/>
      <c r="K220" s="36"/>
      <c r="L220" s="39"/>
      <c r="M220" s="189"/>
      <c r="N220" s="190"/>
      <c r="O220" s="64"/>
      <c r="P220" s="64"/>
      <c r="Q220" s="64"/>
      <c r="R220" s="64"/>
      <c r="S220" s="64"/>
      <c r="T220" s="65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7" t="s">
        <v>131</v>
      </c>
      <c r="AU220" s="17" t="s">
        <v>82</v>
      </c>
    </row>
    <row r="221" spans="1:65" s="13" customFormat="1" ht="11.25">
      <c r="B221" s="194"/>
      <c r="C221" s="195"/>
      <c r="D221" s="186" t="s">
        <v>135</v>
      </c>
      <c r="E221" s="196" t="s">
        <v>19</v>
      </c>
      <c r="F221" s="197" t="s">
        <v>337</v>
      </c>
      <c r="G221" s="195"/>
      <c r="H221" s="198">
        <v>696.1</v>
      </c>
      <c r="I221" s="199"/>
      <c r="J221" s="195"/>
      <c r="K221" s="195"/>
      <c r="L221" s="200"/>
      <c r="M221" s="201"/>
      <c r="N221" s="202"/>
      <c r="O221" s="202"/>
      <c r="P221" s="202"/>
      <c r="Q221" s="202"/>
      <c r="R221" s="202"/>
      <c r="S221" s="202"/>
      <c r="T221" s="203"/>
      <c r="AT221" s="204" t="s">
        <v>135</v>
      </c>
      <c r="AU221" s="204" t="s">
        <v>82</v>
      </c>
      <c r="AV221" s="13" t="s">
        <v>82</v>
      </c>
      <c r="AW221" s="13" t="s">
        <v>33</v>
      </c>
      <c r="AX221" s="13" t="s">
        <v>79</v>
      </c>
      <c r="AY221" s="204" t="s">
        <v>120</v>
      </c>
    </row>
    <row r="222" spans="1:65" s="2" customFormat="1" ht="16.5" customHeight="1">
      <c r="A222" s="34"/>
      <c r="B222" s="35"/>
      <c r="C222" s="173" t="s">
        <v>338</v>
      </c>
      <c r="D222" s="173" t="s">
        <v>122</v>
      </c>
      <c r="E222" s="174" t="s">
        <v>339</v>
      </c>
      <c r="F222" s="175" t="s">
        <v>340</v>
      </c>
      <c r="G222" s="176" t="s">
        <v>125</v>
      </c>
      <c r="H222" s="177">
        <v>2819.4</v>
      </c>
      <c r="I222" s="178"/>
      <c r="J222" s="179">
        <f>ROUND(I222*H222,2)</f>
        <v>0</v>
      </c>
      <c r="K222" s="175" t="s">
        <v>126</v>
      </c>
      <c r="L222" s="39"/>
      <c r="M222" s="180" t="s">
        <v>19</v>
      </c>
      <c r="N222" s="181" t="s">
        <v>42</v>
      </c>
      <c r="O222" s="64"/>
      <c r="P222" s="182">
        <f>O222*H222</f>
        <v>0</v>
      </c>
      <c r="Q222" s="182">
        <v>0</v>
      </c>
      <c r="R222" s="182">
        <f>Q222*H222</f>
        <v>0</v>
      </c>
      <c r="S222" s="182">
        <v>0</v>
      </c>
      <c r="T222" s="183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84" t="s">
        <v>127</v>
      </c>
      <c r="AT222" s="184" t="s">
        <v>122</v>
      </c>
      <c r="AU222" s="184" t="s">
        <v>82</v>
      </c>
      <c r="AY222" s="17" t="s">
        <v>120</v>
      </c>
      <c r="BE222" s="185">
        <f>IF(N222="základní",J222,0)</f>
        <v>0</v>
      </c>
      <c r="BF222" s="185">
        <f>IF(N222="snížená",J222,0)</f>
        <v>0</v>
      </c>
      <c r="BG222" s="185">
        <f>IF(N222="zákl. přenesená",J222,0)</f>
        <v>0</v>
      </c>
      <c r="BH222" s="185">
        <f>IF(N222="sníž. přenesená",J222,0)</f>
        <v>0</v>
      </c>
      <c r="BI222" s="185">
        <f>IF(N222="nulová",J222,0)</f>
        <v>0</v>
      </c>
      <c r="BJ222" s="17" t="s">
        <v>79</v>
      </c>
      <c r="BK222" s="185">
        <f>ROUND(I222*H222,2)</f>
        <v>0</v>
      </c>
      <c r="BL222" s="17" t="s">
        <v>127</v>
      </c>
      <c r="BM222" s="184" t="s">
        <v>341</v>
      </c>
    </row>
    <row r="223" spans="1:65" s="2" customFormat="1" ht="19.5">
      <c r="A223" s="34"/>
      <c r="B223" s="35"/>
      <c r="C223" s="36"/>
      <c r="D223" s="186" t="s">
        <v>129</v>
      </c>
      <c r="E223" s="36"/>
      <c r="F223" s="187" t="s">
        <v>342</v>
      </c>
      <c r="G223" s="36"/>
      <c r="H223" s="36"/>
      <c r="I223" s="188"/>
      <c r="J223" s="36"/>
      <c r="K223" s="36"/>
      <c r="L223" s="39"/>
      <c r="M223" s="189"/>
      <c r="N223" s="190"/>
      <c r="O223" s="64"/>
      <c r="P223" s="64"/>
      <c r="Q223" s="64"/>
      <c r="R223" s="64"/>
      <c r="S223" s="64"/>
      <c r="T223" s="65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7" t="s">
        <v>129</v>
      </c>
      <c r="AU223" s="17" t="s">
        <v>82</v>
      </c>
    </row>
    <row r="224" spans="1:65" s="2" customFormat="1" ht="11.25">
      <c r="A224" s="34"/>
      <c r="B224" s="35"/>
      <c r="C224" s="36"/>
      <c r="D224" s="191" t="s">
        <v>131</v>
      </c>
      <c r="E224" s="36"/>
      <c r="F224" s="192" t="s">
        <v>343</v>
      </c>
      <c r="G224" s="36"/>
      <c r="H224" s="36"/>
      <c r="I224" s="188"/>
      <c r="J224" s="36"/>
      <c r="K224" s="36"/>
      <c r="L224" s="39"/>
      <c r="M224" s="189"/>
      <c r="N224" s="190"/>
      <c r="O224" s="64"/>
      <c r="P224" s="64"/>
      <c r="Q224" s="64"/>
      <c r="R224" s="64"/>
      <c r="S224" s="64"/>
      <c r="T224" s="65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131</v>
      </c>
      <c r="AU224" s="17" t="s">
        <v>82</v>
      </c>
    </row>
    <row r="225" spans="1:65" s="13" customFormat="1" ht="11.25">
      <c r="B225" s="194"/>
      <c r="C225" s="195"/>
      <c r="D225" s="186" t="s">
        <v>135</v>
      </c>
      <c r="E225" s="196" t="s">
        <v>19</v>
      </c>
      <c r="F225" s="197" t="s">
        <v>344</v>
      </c>
      <c r="G225" s="195"/>
      <c r="H225" s="198">
        <v>2819.4</v>
      </c>
      <c r="I225" s="199"/>
      <c r="J225" s="195"/>
      <c r="K225" s="195"/>
      <c r="L225" s="200"/>
      <c r="M225" s="201"/>
      <c r="N225" s="202"/>
      <c r="O225" s="202"/>
      <c r="P225" s="202"/>
      <c r="Q225" s="202"/>
      <c r="R225" s="202"/>
      <c r="S225" s="202"/>
      <c r="T225" s="203"/>
      <c r="AT225" s="204" t="s">
        <v>135</v>
      </c>
      <c r="AU225" s="204" t="s">
        <v>82</v>
      </c>
      <c r="AV225" s="13" t="s">
        <v>82</v>
      </c>
      <c r="AW225" s="13" t="s">
        <v>33</v>
      </c>
      <c r="AX225" s="13" t="s">
        <v>79</v>
      </c>
      <c r="AY225" s="204" t="s">
        <v>120</v>
      </c>
    </row>
    <row r="226" spans="1:65" s="2" customFormat="1" ht="16.5" customHeight="1">
      <c r="A226" s="34"/>
      <c r="B226" s="35"/>
      <c r="C226" s="173" t="s">
        <v>345</v>
      </c>
      <c r="D226" s="173" t="s">
        <v>122</v>
      </c>
      <c r="E226" s="174" t="s">
        <v>346</v>
      </c>
      <c r="F226" s="175" t="s">
        <v>347</v>
      </c>
      <c r="G226" s="176" t="s">
        <v>125</v>
      </c>
      <c r="H226" s="177">
        <v>1101.5</v>
      </c>
      <c r="I226" s="178"/>
      <c r="J226" s="179">
        <f>ROUND(I226*H226,2)</f>
        <v>0</v>
      </c>
      <c r="K226" s="175" t="s">
        <v>126</v>
      </c>
      <c r="L226" s="39"/>
      <c r="M226" s="180" t="s">
        <v>19</v>
      </c>
      <c r="N226" s="181" t="s">
        <v>42</v>
      </c>
      <c r="O226" s="64"/>
      <c r="P226" s="182">
        <f>O226*H226</f>
        <v>0</v>
      </c>
      <c r="Q226" s="182">
        <v>0</v>
      </c>
      <c r="R226" s="182">
        <f>Q226*H226</f>
        <v>0</v>
      </c>
      <c r="S226" s="182">
        <v>0</v>
      </c>
      <c r="T226" s="183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84" t="s">
        <v>127</v>
      </c>
      <c r="AT226" s="184" t="s">
        <v>122</v>
      </c>
      <c r="AU226" s="184" t="s">
        <v>82</v>
      </c>
      <c r="AY226" s="17" t="s">
        <v>120</v>
      </c>
      <c r="BE226" s="185">
        <f>IF(N226="základní",J226,0)</f>
        <v>0</v>
      </c>
      <c r="BF226" s="185">
        <f>IF(N226="snížená",J226,0)</f>
        <v>0</v>
      </c>
      <c r="BG226" s="185">
        <f>IF(N226="zákl. přenesená",J226,0)</f>
        <v>0</v>
      </c>
      <c r="BH226" s="185">
        <f>IF(N226="sníž. přenesená",J226,0)</f>
        <v>0</v>
      </c>
      <c r="BI226" s="185">
        <f>IF(N226="nulová",J226,0)</f>
        <v>0</v>
      </c>
      <c r="BJ226" s="17" t="s">
        <v>79</v>
      </c>
      <c r="BK226" s="185">
        <f>ROUND(I226*H226,2)</f>
        <v>0</v>
      </c>
      <c r="BL226" s="17" t="s">
        <v>127</v>
      </c>
      <c r="BM226" s="184" t="s">
        <v>348</v>
      </c>
    </row>
    <row r="227" spans="1:65" s="2" customFormat="1" ht="11.25">
      <c r="A227" s="34"/>
      <c r="B227" s="35"/>
      <c r="C227" s="36"/>
      <c r="D227" s="186" t="s">
        <v>129</v>
      </c>
      <c r="E227" s="36"/>
      <c r="F227" s="187" t="s">
        <v>349</v>
      </c>
      <c r="G227" s="36"/>
      <c r="H227" s="36"/>
      <c r="I227" s="188"/>
      <c r="J227" s="36"/>
      <c r="K227" s="36"/>
      <c r="L227" s="39"/>
      <c r="M227" s="189"/>
      <c r="N227" s="190"/>
      <c r="O227" s="64"/>
      <c r="P227" s="64"/>
      <c r="Q227" s="64"/>
      <c r="R227" s="64"/>
      <c r="S227" s="64"/>
      <c r="T227" s="65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7" t="s">
        <v>129</v>
      </c>
      <c r="AU227" s="17" t="s">
        <v>82</v>
      </c>
    </row>
    <row r="228" spans="1:65" s="2" customFormat="1" ht="11.25">
      <c r="A228" s="34"/>
      <c r="B228" s="35"/>
      <c r="C228" s="36"/>
      <c r="D228" s="191" t="s">
        <v>131</v>
      </c>
      <c r="E228" s="36"/>
      <c r="F228" s="192" t="s">
        <v>350</v>
      </c>
      <c r="G228" s="36"/>
      <c r="H228" s="36"/>
      <c r="I228" s="188"/>
      <c r="J228" s="36"/>
      <c r="K228" s="36"/>
      <c r="L228" s="39"/>
      <c r="M228" s="189"/>
      <c r="N228" s="190"/>
      <c r="O228" s="64"/>
      <c r="P228" s="64"/>
      <c r="Q228" s="64"/>
      <c r="R228" s="64"/>
      <c r="S228" s="64"/>
      <c r="T228" s="65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7" t="s">
        <v>131</v>
      </c>
      <c r="AU228" s="17" t="s">
        <v>82</v>
      </c>
    </row>
    <row r="229" spans="1:65" s="13" customFormat="1" ht="11.25">
      <c r="B229" s="194"/>
      <c r="C229" s="195"/>
      <c r="D229" s="186" t="s">
        <v>135</v>
      </c>
      <c r="E229" s="196" t="s">
        <v>19</v>
      </c>
      <c r="F229" s="197" t="s">
        <v>351</v>
      </c>
      <c r="G229" s="195"/>
      <c r="H229" s="198">
        <v>1101.5</v>
      </c>
      <c r="I229" s="199"/>
      <c r="J229" s="195"/>
      <c r="K229" s="195"/>
      <c r="L229" s="200"/>
      <c r="M229" s="201"/>
      <c r="N229" s="202"/>
      <c r="O229" s="202"/>
      <c r="P229" s="202"/>
      <c r="Q229" s="202"/>
      <c r="R229" s="202"/>
      <c r="S229" s="202"/>
      <c r="T229" s="203"/>
      <c r="AT229" s="204" t="s">
        <v>135</v>
      </c>
      <c r="AU229" s="204" t="s">
        <v>82</v>
      </c>
      <c r="AV229" s="13" t="s">
        <v>82</v>
      </c>
      <c r="AW229" s="13" t="s">
        <v>33</v>
      </c>
      <c r="AX229" s="13" t="s">
        <v>79</v>
      </c>
      <c r="AY229" s="204" t="s">
        <v>120</v>
      </c>
    </row>
    <row r="230" spans="1:65" s="2" customFormat="1" ht="16.5" customHeight="1">
      <c r="A230" s="34"/>
      <c r="B230" s="35"/>
      <c r="C230" s="173" t="s">
        <v>352</v>
      </c>
      <c r="D230" s="173" t="s">
        <v>122</v>
      </c>
      <c r="E230" s="174" t="s">
        <v>353</v>
      </c>
      <c r="F230" s="175" t="s">
        <v>354</v>
      </c>
      <c r="G230" s="176" t="s">
        <v>125</v>
      </c>
      <c r="H230" s="177">
        <v>1101.5</v>
      </c>
      <c r="I230" s="178"/>
      <c r="J230" s="179">
        <f>ROUND(I230*H230,2)</f>
        <v>0</v>
      </c>
      <c r="K230" s="175" t="s">
        <v>126</v>
      </c>
      <c r="L230" s="39"/>
      <c r="M230" s="180" t="s">
        <v>19</v>
      </c>
      <c r="N230" s="181" t="s">
        <v>42</v>
      </c>
      <c r="O230" s="64"/>
      <c r="P230" s="182">
        <f>O230*H230</f>
        <v>0</v>
      </c>
      <c r="Q230" s="182">
        <v>1.2700000000000001E-3</v>
      </c>
      <c r="R230" s="182">
        <f>Q230*H230</f>
        <v>1.3989050000000001</v>
      </c>
      <c r="S230" s="182">
        <v>0</v>
      </c>
      <c r="T230" s="183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84" t="s">
        <v>127</v>
      </c>
      <c r="AT230" s="184" t="s">
        <v>122</v>
      </c>
      <c r="AU230" s="184" t="s">
        <v>82</v>
      </c>
      <c r="AY230" s="17" t="s">
        <v>120</v>
      </c>
      <c r="BE230" s="185">
        <f>IF(N230="základní",J230,0)</f>
        <v>0</v>
      </c>
      <c r="BF230" s="185">
        <f>IF(N230="snížená",J230,0)</f>
        <v>0</v>
      </c>
      <c r="BG230" s="185">
        <f>IF(N230="zákl. přenesená",J230,0)</f>
        <v>0</v>
      </c>
      <c r="BH230" s="185">
        <f>IF(N230="sníž. přenesená",J230,0)</f>
        <v>0</v>
      </c>
      <c r="BI230" s="185">
        <f>IF(N230="nulová",J230,0)</f>
        <v>0</v>
      </c>
      <c r="BJ230" s="17" t="s">
        <v>79</v>
      </c>
      <c r="BK230" s="185">
        <f>ROUND(I230*H230,2)</f>
        <v>0</v>
      </c>
      <c r="BL230" s="17" t="s">
        <v>127</v>
      </c>
      <c r="BM230" s="184" t="s">
        <v>355</v>
      </c>
    </row>
    <row r="231" spans="1:65" s="2" customFormat="1" ht="11.25">
      <c r="A231" s="34"/>
      <c r="B231" s="35"/>
      <c r="C231" s="36"/>
      <c r="D231" s="186" t="s">
        <v>129</v>
      </c>
      <c r="E231" s="36"/>
      <c r="F231" s="187" t="s">
        <v>354</v>
      </c>
      <c r="G231" s="36"/>
      <c r="H231" s="36"/>
      <c r="I231" s="188"/>
      <c r="J231" s="36"/>
      <c r="K231" s="36"/>
      <c r="L231" s="39"/>
      <c r="M231" s="189"/>
      <c r="N231" s="190"/>
      <c r="O231" s="64"/>
      <c r="P231" s="64"/>
      <c r="Q231" s="64"/>
      <c r="R231" s="64"/>
      <c r="S231" s="64"/>
      <c r="T231" s="65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7" t="s">
        <v>129</v>
      </c>
      <c r="AU231" s="17" t="s">
        <v>82</v>
      </c>
    </row>
    <row r="232" spans="1:65" s="2" customFormat="1" ht="11.25">
      <c r="A232" s="34"/>
      <c r="B232" s="35"/>
      <c r="C232" s="36"/>
      <c r="D232" s="191" t="s">
        <v>131</v>
      </c>
      <c r="E232" s="36"/>
      <c r="F232" s="192" t="s">
        <v>356</v>
      </c>
      <c r="G232" s="36"/>
      <c r="H232" s="36"/>
      <c r="I232" s="188"/>
      <c r="J232" s="36"/>
      <c r="K232" s="36"/>
      <c r="L232" s="39"/>
      <c r="M232" s="189"/>
      <c r="N232" s="190"/>
      <c r="O232" s="64"/>
      <c r="P232" s="64"/>
      <c r="Q232" s="64"/>
      <c r="R232" s="64"/>
      <c r="S232" s="64"/>
      <c r="T232" s="65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7" t="s">
        <v>131</v>
      </c>
      <c r="AU232" s="17" t="s">
        <v>82</v>
      </c>
    </row>
    <row r="233" spans="1:65" s="13" customFormat="1" ht="11.25">
      <c r="B233" s="194"/>
      <c r="C233" s="195"/>
      <c r="D233" s="186" t="s">
        <v>135</v>
      </c>
      <c r="E233" s="196" t="s">
        <v>19</v>
      </c>
      <c r="F233" s="197" t="s">
        <v>351</v>
      </c>
      <c r="G233" s="195"/>
      <c r="H233" s="198">
        <v>1101.5</v>
      </c>
      <c r="I233" s="199"/>
      <c r="J233" s="195"/>
      <c r="K233" s="195"/>
      <c r="L233" s="200"/>
      <c r="M233" s="201"/>
      <c r="N233" s="202"/>
      <c r="O233" s="202"/>
      <c r="P233" s="202"/>
      <c r="Q233" s="202"/>
      <c r="R233" s="202"/>
      <c r="S233" s="202"/>
      <c r="T233" s="203"/>
      <c r="AT233" s="204" t="s">
        <v>135</v>
      </c>
      <c r="AU233" s="204" t="s">
        <v>82</v>
      </c>
      <c r="AV233" s="13" t="s">
        <v>82</v>
      </c>
      <c r="AW233" s="13" t="s">
        <v>33</v>
      </c>
      <c r="AX233" s="13" t="s">
        <v>79</v>
      </c>
      <c r="AY233" s="204" t="s">
        <v>120</v>
      </c>
    </row>
    <row r="234" spans="1:65" s="12" customFormat="1" ht="22.9" customHeight="1">
      <c r="B234" s="157"/>
      <c r="C234" s="158"/>
      <c r="D234" s="159" t="s">
        <v>70</v>
      </c>
      <c r="E234" s="171" t="s">
        <v>82</v>
      </c>
      <c r="F234" s="171" t="s">
        <v>357</v>
      </c>
      <c r="G234" s="158"/>
      <c r="H234" s="158"/>
      <c r="I234" s="161"/>
      <c r="J234" s="172">
        <f>BK234</f>
        <v>0</v>
      </c>
      <c r="K234" s="158"/>
      <c r="L234" s="163"/>
      <c r="M234" s="164"/>
      <c r="N234" s="165"/>
      <c r="O234" s="165"/>
      <c r="P234" s="166">
        <f>SUM(P235:P263)</f>
        <v>0</v>
      </c>
      <c r="Q234" s="165"/>
      <c r="R234" s="166">
        <f>SUM(R235:R263)</f>
        <v>264.21563405000001</v>
      </c>
      <c r="S234" s="165"/>
      <c r="T234" s="167">
        <f>SUM(T235:T263)</f>
        <v>0</v>
      </c>
      <c r="AR234" s="168" t="s">
        <v>79</v>
      </c>
      <c r="AT234" s="169" t="s">
        <v>70</v>
      </c>
      <c r="AU234" s="169" t="s">
        <v>79</v>
      </c>
      <c r="AY234" s="168" t="s">
        <v>120</v>
      </c>
      <c r="BK234" s="170">
        <f>SUM(BK235:BK263)</f>
        <v>0</v>
      </c>
    </row>
    <row r="235" spans="1:65" s="2" customFormat="1" ht="16.5" customHeight="1">
      <c r="A235" s="34"/>
      <c r="B235" s="35"/>
      <c r="C235" s="173" t="s">
        <v>358</v>
      </c>
      <c r="D235" s="173" t="s">
        <v>122</v>
      </c>
      <c r="E235" s="174" t="s">
        <v>359</v>
      </c>
      <c r="F235" s="175" t="s">
        <v>360</v>
      </c>
      <c r="G235" s="176" t="s">
        <v>154</v>
      </c>
      <c r="H235" s="177">
        <v>155.80000000000001</v>
      </c>
      <c r="I235" s="178"/>
      <c r="J235" s="179">
        <f>ROUND(I235*H235,2)</f>
        <v>0</v>
      </c>
      <c r="K235" s="175" t="s">
        <v>126</v>
      </c>
      <c r="L235" s="39"/>
      <c r="M235" s="180" t="s">
        <v>19</v>
      </c>
      <c r="N235" s="181" t="s">
        <v>42</v>
      </c>
      <c r="O235" s="64"/>
      <c r="P235" s="182">
        <f>O235*H235</f>
        <v>0</v>
      </c>
      <c r="Q235" s="182">
        <v>1.63</v>
      </c>
      <c r="R235" s="182">
        <f>Q235*H235</f>
        <v>253.95400000000001</v>
      </c>
      <c r="S235" s="182">
        <v>0</v>
      </c>
      <c r="T235" s="183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84" t="s">
        <v>127</v>
      </c>
      <c r="AT235" s="184" t="s">
        <v>122</v>
      </c>
      <c r="AU235" s="184" t="s">
        <v>82</v>
      </c>
      <c r="AY235" s="17" t="s">
        <v>120</v>
      </c>
      <c r="BE235" s="185">
        <f>IF(N235="základní",J235,0)</f>
        <v>0</v>
      </c>
      <c r="BF235" s="185">
        <f>IF(N235="snížená",J235,0)</f>
        <v>0</v>
      </c>
      <c r="BG235" s="185">
        <f>IF(N235="zákl. přenesená",J235,0)</f>
        <v>0</v>
      </c>
      <c r="BH235" s="185">
        <f>IF(N235="sníž. přenesená",J235,0)</f>
        <v>0</v>
      </c>
      <c r="BI235" s="185">
        <f>IF(N235="nulová",J235,0)</f>
        <v>0</v>
      </c>
      <c r="BJ235" s="17" t="s">
        <v>79</v>
      </c>
      <c r="BK235" s="185">
        <f>ROUND(I235*H235,2)</f>
        <v>0</v>
      </c>
      <c r="BL235" s="17" t="s">
        <v>127</v>
      </c>
      <c r="BM235" s="184" t="s">
        <v>361</v>
      </c>
    </row>
    <row r="236" spans="1:65" s="2" customFormat="1" ht="19.5">
      <c r="A236" s="34"/>
      <c r="B236" s="35"/>
      <c r="C236" s="36"/>
      <c r="D236" s="186" t="s">
        <v>129</v>
      </c>
      <c r="E236" s="36"/>
      <c r="F236" s="187" t="s">
        <v>362</v>
      </c>
      <c r="G236" s="36"/>
      <c r="H236" s="36"/>
      <c r="I236" s="188"/>
      <c r="J236" s="36"/>
      <c r="K236" s="36"/>
      <c r="L236" s="39"/>
      <c r="M236" s="189"/>
      <c r="N236" s="190"/>
      <c r="O236" s="64"/>
      <c r="P236" s="64"/>
      <c r="Q236" s="64"/>
      <c r="R236" s="64"/>
      <c r="S236" s="64"/>
      <c r="T236" s="65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7" t="s">
        <v>129</v>
      </c>
      <c r="AU236" s="17" t="s">
        <v>82</v>
      </c>
    </row>
    <row r="237" spans="1:65" s="2" customFormat="1" ht="11.25">
      <c r="A237" s="34"/>
      <c r="B237" s="35"/>
      <c r="C237" s="36"/>
      <c r="D237" s="191" t="s">
        <v>131</v>
      </c>
      <c r="E237" s="36"/>
      <c r="F237" s="192" t="s">
        <v>363</v>
      </c>
      <c r="G237" s="36"/>
      <c r="H237" s="36"/>
      <c r="I237" s="188"/>
      <c r="J237" s="36"/>
      <c r="K237" s="36"/>
      <c r="L237" s="39"/>
      <c r="M237" s="189"/>
      <c r="N237" s="190"/>
      <c r="O237" s="64"/>
      <c r="P237" s="64"/>
      <c r="Q237" s="64"/>
      <c r="R237" s="64"/>
      <c r="S237" s="64"/>
      <c r="T237" s="65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7" t="s">
        <v>131</v>
      </c>
      <c r="AU237" s="17" t="s">
        <v>82</v>
      </c>
    </row>
    <row r="238" spans="1:65" s="2" customFormat="1" ht="19.5">
      <c r="A238" s="34"/>
      <c r="B238" s="35"/>
      <c r="C238" s="36"/>
      <c r="D238" s="186" t="s">
        <v>133</v>
      </c>
      <c r="E238" s="36"/>
      <c r="F238" s="193" t="s">
        <v>364</v>
      </c>
      <c r="G238" s="36"/>
      <c r="H238" s="36"/>
      <c r="I238" s="188"/>
      <c r="J238" s="36"/>
      <c r="K238" s="36"/>
      <c r="L238" s="39"/>
      <c r="M238" s="189"/>
      <c r="N238" s="190"/>
      <c r="O238" s="64"/>
      <c r="P238" s="64"/>
      <c r="Q238" s="64"/>
      <c r="R238" s="64"/>
      <c r="S238" s="64"/>
      <c r="T238" s="65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7" t="s">
        <v>133</v>
      </c>
      <c r="AU238" s="17" t="s">
        <v>82</v>
      </c>
    </row>
    <row r="239" spans="1:65" s="13" customFormat="1" ht="11.25">
      <c r="B239" s="194"/>
      <c r="C239" s="195"/>
      <c r="D239" s="186" t="s">
        <v>135</v>
      </c>
      <c r="E239" s="196" t="s">
        <v>19</v>
      </c>
      <c r="F239" s="197" t="s">
        <v>365</v>
      </c>
      <c r="G239" s="195"/>
      <c r="H239" s="198">
        <v>147.4</v>
      </c>
      <c r="I239" s="199"/>
      <c r="J239" s="195"/>
      <c r="K239" s="195"/>
      <c r="L239" s="200"/>
      <c r="M239" s="201"/>
      <c r="N239" s="202"/>
      <c r="O239" s="202"/>
      <c r="P239" s="202"/>
      <c r="Q239" s="202"/>
      <c r="R239" s="202"/>
      <c r="S239" s="202"/>
      <c r="T239" s="203"/>
      <c r="AT239" s="204" t="s">
        <v>135</v>
      </c>
      <c r="AU239" s="204" t="s">
        <v>82</v>
      </c>
      <c r="AV239" s="13" t="s">
        <v>82</v>
      </c>
      <c r="AW239" s="13" t="s">
        <v>33</v>
      </c>
      <c r="AX239" s="13" t="s">
        <v>71</v>
      </c>
      <c r="AY239" s="204" t="s">
        <v>120</v>
      </c>
    </row>
    <row r="240" spans="1:65" s="13" customFormat="1" ht="11.25">
      <c r="B240" s="194"/>
      <c r="C240" s="195"/>
      <c r="D240" s="186" t="s">
        <v>135</v>
      </c>
      <c r="E240" s="196" t="s">
        <v>19</v>
      </c>
      <c r="F240" s="197" t="s">
        <v>366</v>
      </c>
      <c r="G240" s="195"/>
      <c r="H240" s="198">
        <v>8.4</v>
      </c>
      <c r="I240" s="199"/>
      <c r="J240" s="195"/>
      <c r="K240" s="195"/>
      <c r="L240" s="200"/>
      <c r="M240" s="201"/>
      <c r="N240" s="202"/>
      <c r="O240" s="202"/>
      <c r="P240" s="202"/>
      <c r="Q240" s="202"/>
      <c r="R240" s="202"/>
      <c r="S240" s="202"/>
      <c r="T240" s="203"/>
      <c r="AT240" s="204" t="s">
        <v>135</v>
      </c>
      <c r="AU240" s="204" t="s">
        <v>82</v>
      </c>
      <c r="AV240" s="13" t="s">
        <v>82</v>
      </c>
      <c r="AW240" s="13" t="s">
        <v>33</v>
      </c>
      <c r="AX240" s="13" t="s">
        <v>71</v>
      </c>
      <c r="AY240" s="204" t="s">
        <v>120</v>
      </c>
    </row>
    <row r="241" spans="1:65" s="2" customFormat="1" ht="16.5" customHeight="1">
      <c r="A241" s="34"/>
      <c r="B241" s="35"/>
      <c r="C241" s="173" t="s">
        <v>367</v>
      </c>
      <c r="D241" s="173" t="s">
        <v>122</v>
      </c>
      <c r="E241" s="174" t="s">
        <v>368</v>
      </c>
      <c r="F241" s="175" t="s">
        <v>369</v>
      </c>
      <c r="G241" s="176" t="s">
        <v>139</v>
      </c>
      <c r="H241" s="177">
        <v>570.79999999999995</v>
      </c>
      <c r="I241" s="178"/>
      <c r="J241" s="179">
        <f>ROUND(I241*H241,2)</f>
        <v>0</v>
      </c>
      <c r="K241" s="175" t="s">
        <v>126</v>
      </c>
      <c r="L241" s="39"/>
      <c r="M241" s="180" t="s">
        <v>19</v>
      </c>
      <c r="N241" s="181" t="s">
        <v>42</v>
      </c>
      <c r="O241" s="64"/>
      <c r="P241" s="182">
        <f>O241*H241</f>
        <v>0</v>
      </c>
      <c r="Q241" s="182">
        <v>4.8999999999999998E-4</v>
      </c>
      <c r="R241" s="182">
        <f>Q241*H241</f>
        <v>0.279692</v>
      </c>
      <c r="S241" s="182">
        <v>0</v>
      </c>
      <c r="T241" s="183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84" t="s">
        <v>127</v>
      </c>
      <c r="AT241" s="184" t="s">
        <v>122</v>
      </c>
      <c r="AU241" s="184" t="s">
        <v>82</v>
      </c>
      <c r="AY241" s="17" t="s">
        <v>120</v>
      </c>
      <c r="BE241" s="185">
        <f>IF(N241="základní",J241,0)</f>
        <v>0</v>
      </c>
      <c r="BF241" s="185">
        <f>IF(N241="snížená",J241,0)</f>
        <v>0</v>
      </c>
      <c r="BG241" s="185">
        <f>IF(N241="zákl. přenesená",J241,0)</f>
        <v>0</v>
      </c>
      <c r="BH241" s="185">
        <f>IF(N241="sníž. přenesená",J241,0)</f>
        <v>0</v>
      </c>
      <c r="BI241" s="185">
        <f>IF(N241="nulová",J241,0)</f>
        <v>0</v>
      </c>
      <c r="BJ241" s="17" t="s">
        <v>79</v>
      </c>
      <c r="BK241" s="185">
        <f>ROUND(I241*H241,2)</f>
        <v>0</v>
      </c>
      <c r="BL241" s="17" t="s">
        <v>127</v>
      </c>
      <c r="BM241" s="184" t="s">
        <v>370</v>
      </c>
    </row>
    <row r="242" spans="1:65" s="2" customFormat="1" ht="11.25">
      <c r="A242" s="34"/>
      <c r="B242" s="35"/>
      <c r="C242" s="36"/>
      <c r="D242" s="186" t="s">
        <v>129</v>
      </c>
      <c r="E242" s="36"/>
      <c r="F242" s="187" t="s">
        <v>371</v>
      </c>
      <c r="G242" s="36"/>
      <c r="H242" s="36"/>
      <c r="I242" s="188"/>
      <c r="J242" s="36"/>
      <c r="K242" s="36"/>
      <c r="L242" s="39"/>
      <c r="M242" s="189"/>
      <c r="N242" s="190"/>
      <c r="O242" s="64"/>
      <c r="P242" s="64"/>
      <c r="Q242" s="64"/>
      <c r="R242" s="64"/>
      <c r="S242" s="64"/>
      <c r="T242" s="65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7" t="s">
        <v>129</v>
      </c>
      <c r="AU242" s="17" t="s">
        <v>82</v>
      </c>
    </row>
    <row r="243" spans="1:65" s="2" customFormat="1" ht="11.25">
      <c r="A243" s="34"/>
      <c r="B243" s="35"/>
      <c r="C243" s="36"/>
      <c r="D243" s="191" t="s">
        <v>131</v>
      </c>
      <c r="E243" s="36"/>
      <c r="F243" s="192" t="s">
        <v>372</v>
      </c>
      <c r="G243" s="36"/>
      <c r="H243" s="36"/>
      <c r="I243" s="188"/>
      <c r="J243" s="36"/>
      <c r="K243" s="36"/>
      <c r="L243" s="39"/>
      <c r="M243" s="189"/>
      <c r="N243" s="190"/>
      <c r="O243" s="64"/>
      <c r="P243" s="64"/>
      <c r="Q243" s="64"/>
      <c r="R243" s="64"/>
      <c r="S243" s="64"/>
      <c r="T243" s="65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7" t="s">
        <v>131</v>
      </c>
      <c r="AU243" s="17" t="s">
        <v>82</v>
      </c>
    </row>
    <row r="244" spans="1:65" s="13" customFormat="1" ht="11.25">
      <c r="B244" s="194"/>
      <c r="C244" s="195"/>
      <c r="D244" s="186" t="s">
        <v>135</v>
      </c>
      <c r="E244" s="196" t="s">
        <v>19</v>
      </c>
      <c r="F244" s="197" t="s">
        <v>373</v>
      </c>
      <c r="G244" s="195"/>
      <c r="H244" s="198">
        <v>535.79999999999995</v>
      </c>
      <c r="I244" s="199"/>
      <c r="J244" s="195"/>
      <c r="K244" s="195"/>
      <c r="L244" s="200"/>
      <c r="M244" s="201"/>
      <c r="N244" s="202"/>
      <c r="O244" s="202"/>
      <c r="P244" s="202"/>
      <c r="Q244" s="202"/>
      <c r="R244" s="202"/>
      <c r="S244" s="202"/>
      <c r="T244" s="203"/>
      <c r="AT244" s="204" t="s">
        <v>135</v>
      </c>
      <c r="AU244" s="204" t="s">
        <v>82</v>
      </c>
      <c r="AV244" s="13" t="s">
        <v>82</v>
      </c>
      <c r="AW244" s="13" t="s">
        <v>33</v>
      </c>
      <c r="AX244" s="13" t="s">
        <v>71</v>
      </c>
      <c r="AY244" s="204" t="s">
        <v>120</v>
      </c>
    </row>
    <row r="245" spans="1:65" s="13" customFormat="1" ht="11.25">
      <c r="B245" s="194"/>
      <c r="C245" s="195"/>
      <c r="D245" s="186" t="s">
        <v>135</v>
      </c>
      <c r="E245" s="196" t="s">
        <v>19</v>
      </c>
      <c r="F245" s="197" t="s">
        <v>374</v>
      </c>
      <c r="G245" s="195"/>
      <c r="H245" s="198">
        <v>35</v>
      </c>
      <c r="I245" s="199"/>
      <c r="J245" s="195"/>
      <c r="K245" s="195"/>
      <c r="L245" s="200"/>
      <c r="M245" s="201"/>
      <c r="N245" s="202"/>
      <c r="O245" s="202"/>
      <c r="P245" s="202"/>
      <c r="Q245" s="202"/>
      <c r="R245" s="202"/>
      <c r="S245" s="202"/>
      <c r="T245" s="203"/>
      <c r="AT245" s="204" t="s">
        <v>135</v>
      </c>
      <c r="AU245" s="204" t="s">
        <v>82</v>
      </c>
      <c r="AV245" s="13" t="s">
        <v>82</v>
      </c>
      <c r="AW245" s="13" t="s">
        <v>33</v>
      </c>
      <c r="AX245" s="13" t="s">
        <v>71</v>
      </c>
      <c r="AY245" s="204" t="s">
        <v>120</v>
      </c>
    </row>
    <row r="246" spans="1:65" s="2" customFormat="1" ht="16.5" customHeight="1">
      <c r="A246" s="34"/>
      <c r="B246" s="35"/>
      <c r="C246" s="173" t="s">
        <v>375</v>
      </c>
      <c r="D246" s="173" t="s">
        <v>122</v>
      </c>
      <c r="E246" s="174" t="s">
        <v>376</v>
      </c>
      <c r="F246" s="175" t="s">
        <v>377</v>
      </c>
      <c r="G246" s="176" t="s">
        <v>154</v>
      </c>
      <c r="H246" s="177">
        <v>3.8519999999999999</v>
      </c>
      <c r="I246" s="178"/>
      <c r="J246" s="179">
        <f>ROUND(I246*H246,2)</f>
        <v>0</v>
      </c>
      <c r="K246" s="175" t="s">
        <v>126</v>
      </c>
      <c r="L246" s="39"/>
      <c r="M246" s="180" t="s">
        <v>19</v>
      </c>
      <c r="N246" s="181" t="s">
        <v>42</v>
      </c>
      <c r="O246" s="64"/>
      <c r="P246" s="182">
        <f>O246*H246</f>
        <v>0</v>
      </c>
      <c r="Q246" s="182">
        <v>2.5018699999999998</v>
      </c>
      <c r="R246" s="182">
        <f>Q246*H246</f>
        <v>9.6372032399999998</v>
      </c>
      <c r="S246" s="182">
        <v>0</v>
      </c>
      <c r="T246" s="183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84" t="s">
        <v>127</v>
      </c>
      <c r="AT246" s="184" t="s">
        <v>122</v>
      </c>
      <c r="AU246" s="184" t="s">
        <v>82</v>
      </c>
      <c r="AY246" s="17" t="s">
        <v>120</v>
      </c>
      <c r="BE246" s="185">
        <f>IF(N246="základní",J246,0)</f>
        <v>0</v>
      </c>
      <c r="BF246" s="185">
        <f>IF(N246="snížená",J246,0)</f>
        <v>0</v>
      </c>
      <c r="BG246" s="185">
        <f>IF(N246="zákl. přenesená",J246,0)</f>
        <v>0</v>
      </c>
      <c r="BH246" s="185">
        <f>IF(N246="sníž. přenesená",J246,0)</f>
        <v>0</v>
      </c>
      <c r="BI246" s="185">
        <f>IF(N246="nulová",J246,0)</f>
        <v>0</v>
      </c>
      <c r="BJ246" s="17" t="s">
        <v>79</v>
      </c>
      <c r="BK246" s="185">
        <f>ROUND(I246*H246,2)</f>
        <v>0</v>
      </c>
      <c r="BL246" s="17" t="s">
        <v>127</v>
      </c>
      <c r="BM246" s="184" t="s">
        <v>378</v>
      </c>
    </row>
    <row r="247" spans="1:65" s="2" customFormat="1" ht="11.25">
      <c r="A247" s="34"/>
      <c r="B247" s="35"/>
      <c r="C247" s="36"/>
      <c r="D247" s="186" t="s">
        <v>129</v>
      </c>
      <c r="E247" s="36"/>
      <c r="F247" s="187" t="s">
        <v>379</v>
      </c>
      <c r="G247" s="36"/>
      <c r="H247" s="36"/>
      <c r="I247" s="188"/>
      <c r="J247" s="36"/>
      <c r="K247" s="36"/>
      <c r="L247" s="39"/>
      <c r="M247" s="189"/>
      <c r="N247" s="190"/>
      <c r="O247" s="64"/>
      <c r="P247" s="64"/>
      <c r="Q247" s="64"/>
      <c r="R247" s="64"/>
      <c r="S247" s="64"/>
      <c r="T247" s="65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7" t="s">
        <v>129</v>
      </c>
      <c r="AU247" s="17" t="s">
        <v>82</v>
      </c>
    </row>
    <row r="248" spans="1:65" s="2" customFormat="1" ht="11.25">
      <c r="A248" s="34"/>
      <c r="B248" s="35"/>
      <c r="C248" s="36"/>
      <c r="D248" s="191" t="s">
        <v>131</v>
      </c>
      <c r="E248" s="36"/>
      <c r="F248" s="192" t="s">
        <v>380</v>
      </c>
      <c r="G248" s="36"/>
      <c r="H248" s="36"/>
      <c r="I248" s="188"/>
      <c r="J248" s="36"/>
      <c r="K248" s="36"/>
      <c r="L248" s="39"/>
      <c r="M248" s="189"/>
      <c r="N248" s="190"/>
      <c r="O248" s="64"/>
      <c r="P248" s="64"/>
      <c r="Q248" s="64"/>
      <c r="R248" s="64"/>
      <c r="S248" s="64"/>
      <c r="T248" s="65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7" t="s">
        <v>131</v>
      </c>
      <c r="AU248" s="17" t="s">
        <v>82</v>
      </c>
    </row>
    <row r="249" spans="1:65" s="13" customFormat="1" ht="11.25">
      <c r="B249" s="194"/>
      <c r="C249" s="195"/>
      <c r="D249" s="186" t="s">
        <v>135</v>
      </c>
      <c r="E249" s="196" t="s">
        <v>19</v>
      </c>
      <c r="F249" s="197" t="s">
        <v>381</v>
      </c>
      <c r="G249" s="195"/>
      <c r="H249" s="198">
        <v>0.97199999999999998</v>
      </c>
      <c r="I249" s="199"/>
      <c r="J249" s="195"/>
      <c r="K249" s="195"/>
      <c r="L249" s="200"/>
      <c r="M249" s="201"/>
      <c r="N249" s="202"/>
      <c r="O249" s="202"/>
      <c r="P249" s="202"/>
      <c r="Q249" s="202"/>
      <c r="R249" s="202"/>
      <c r="S249" s="202"/>
      <c r="T249" s="203"/>
      <c r="AT249" s="204" t="s">
        <v>135</v>
      </c>
      <c r="AU249" s="204" t="s">
        <v>82</v>
      </c>
      <c r="AV249" s="13" t="s">
        <v>82</v>
      </c>
      <c r="AW249" s="13" t="s">
        <v>33</v>
      </c>
      <c r="AX249" s="13" t="s">
        <v>71</v>
      </c>
      <c r="AY249" s="204" t="s">
        <v>120</v>
      </c>
    </row>
    <row r="250" spans="1:65" s="13" customFormat="1" ht="11.25">
      <c r="B250" s="194"/>
      <c r="C250" s="195"/>
      <c r="D250" s="186" t="s">
        <v>135</v>
      </c>
      <c r="E250" s="196" t="s">
        <v>19</v>
      </c>
      <c r="F250" s="197" t="s">
        <v>382</v>
      </c>
      <c r="G250" s="195"/>
      <c r="H250" s="198">
        <v>2.88</v>
      </c>
      <c r="I250" s="199"/>
      <c r="J250" s="195"/>
      <c r="K250" s="195"/>
      <c r="L250" s="200"/>
      <c r="M250" s="201"/>
      <c r="N250" s="202"/>
      <c r="O250" s="202"/>
      <c r="P250" s="202"/>
      <c r="Q250" s="202"/>
      <c r="R250" s="202"/>
      <c r="S250" s="202"/>
      <c r="T250" s="203"/>
      <c r="AT250" s="204" t="s">
        <v>135</v>
      </c>
      <c r="AU250" s="204" t="s">
        <v>82</v>
      </c>
      <c r="AV250" s="13" t="s">
        <v>82</v>
      </c>
      <c r="AW250" s="13" t="s">
        <v>33</v>
      </c>
      <c r="AX250" s="13" t="s">
        <v>71</v>
      </c>
      <c r="AY250" s="204" t="s">
        <v>120</v>
      </c>
    </row>
    <row r="251" spans="1:65" s="2" customFormat="1" ht="16.5" customHeight="1">
      <c r="A251" s="34"/>
      <c r="B251" s="35"/>
      <c r="C251" s="173" t="s">
        <v>383</v>
      </c>
      <c r="D251" s="173" t="s">
        <v>122</v>
      </c>
      <c r="E251" s="174" t="s">
        <v>384</v>
      </c>
      <c r="F251" s="175" t="s">
        <v>385</v>
      </c>
      <c r="G251" s="176" t="s">
        <v>125</v>
      </c>
      <c r="H251" s="177">
        <v>28.2</v>
      </c>
      <c r="I251" s="178"/>
      <c r="J251" s="179">
        <f>ROUND(I251*H251,2)</f>
        <v>0</v>
      </c>
      <c r="K251" s="175" t="s">
        <v>126</v>
      </c>
      <c r="L251" s="39"/>
      <c r="M251" s="180" t="s">
        <v>19</v>
      </c>
      <c r="N251" s="181" t="s">
        <v>42</v>
      </c>
      <c r="O251" s="64"/>
      <c r="P251" s="182">
        <f>O251*H251</f>
        <v>0</v>
      </c>
      <c r="Q251" s="182">
        <v>2.6900000000000001E-3</v>
      </c>
      <c r="R251" s="182">
        <f>Q251*H251</f>
        <v>7.5857999999999995E-2</v>
      </c>
      <c r="S251" s="182">
        <v>0</v>
      </c>
      <c r="T251" s="183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84" t="s">
        <v>127</v>
      </c>
      <c r="AT251" s="184" t="s">
        <v>122</v>
      </c>
      <c r="AU251" s="184" t="s">
        <v>82</v>
      </c>
      <c r="AY251" s="17" t="s">
        <v>120</v>
      </c>
      <c r="BE251" s="185">
        <f>IF(N251="základní",J251,0)</f>
        <v>0</v>
      </c>
      <c r="BF251" s="185">
        <f>IF(N251="snížená",J251,0)</f>
        <v>0</v>
      </c>
      <c r="BG251" s="185">
        <f>IF(N251="zákl. přenesená",J251,0)</f>
        <v>0</v>
      </c>
      <c r="BH251" s="185">
        <f>IF(N251="sníž. přenesená",J251,0)</f>
        <v>0</v>
      </c>
      <c r="BI251" s="185">
        <f>IF(N251="nulová",J251,0)</f>
        <v>0</v>
      </c>
      <c r="BJ251" s="17" t="s">
        <v>79</v>
      </c>
      <c r="BK251" s="185">
        <f>ROUND(I251*H251,2)</f>
        <v>0</v>
      </c>
      <c r="BL251" s="17" t="s">
        <v>127</v>
      </c>
      <c r="BM251" s="184" t="s">
        <v>386</v>
      </c>
    </row>
    <row r="252" spans="1:65" s="2" customFormat="1" ht="11.25">
      <c r="A252" s="34"/>
      <c r="B252" s="35"/>
      <c r="C252" s="36"/>
      <c r="D252" s="186" t="s">
        <v>129</v>
      </c>
      <c r="E252" s="36"/>
      <c r="F252" s="187" t="s">
        <v>387</v>
      </c>
      <c r="G252" s="36"/>
      <c r="H252" s="36"/>
      <c r="I252" s="188"/>
      <c r="J252" s="36"/>
      <c r="K252" s="36"/>
      <c r="L252" s="39"/>
      <c r="M252" s="189"/>
      <c r="N252" s="190"/>
      <c r="O252" s="64"/>
      <c r="P252" s="64"/>
      <c r="Q252" s="64"/>
      <c r="R252" s="64"/>
      <c r="S252" s="64"/>
      <c r="T252" s="65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7" t="s">
        <v>129</v>
      </c>
      <c r="AU252" s="17" t="s">
        <v>82</v>
      </c>
    </row>
    <row r="253" spans="1:65" s="2" customFormat="1" ht="11.25">
      <c r="A253" s="34"/>
      <c r="B253" s="35"/>
      <c r="C253" s="36"/>
      <c r="D253" s="191" t="s">
        <v>131</v>
      </c>
      <c r="E253" s="36"/>
      <c r="F253" s="192" t="s">
        <v>388</v>
      </c>
      <c r="G253" s="36"/>
      <c r="H253" s="36"/>
      <c r="I253" s="188"/>
      <c r="J253" s="36"/>
      <c r="K253" s="36"/>
      <c r="L253" s="39"/>
      <c r="M253" s="189"/>
      <c r="N253" s="190"/>
      <c r="O253" s="64"/>
      <c r="P253" s="64"/>
      <c r="Q253" s="64"/>
      <c r="R253" s="64"/>
      <c r="S253" s="64"/>
      <c r="T253" s="65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7" t="s">
        <v>131</v>
      </c>
      <c r="AU253" s="17" t="s">
        <v>82</v>
      </c>
    </row>
    <row r="254" spans="1:65" s="13" customFormat="1" ht="11.25">
      <c r="B254" s="194"/>
      <c r="C254" s="195"/>
      <c r="D254" s="186" t="s">
        <v>135</v>
      </c>
      <c r="E254" s="196" t="s">
        <v>19</v>
      </c>
      <c r="F254" s="197" t="s">
        <v>389</v>
      </c>
      <c r="G254" s="195"/>
      <c r="H254" s="198">
        <v>7.32</v>
      </c>
      <c r="I254" s="199"/>
      <c r="J254" s="195"/>
      <c r="K254" s="195"/>
      <c r="L254" s="200"/>
      <c r="M254" s="201"/>
      <c r="N254" s="202"/>
      <c r="O254" s="202"/>
      <c r="P254" s="202"/>
      <c r="Q254" s="202"/>
      <c r="R254" s="202"/>
      <c r="S254" s="202"/>
      <c r="T254" s="203"/>
      <c r="AT254" s="204" t="s">
        <v>135</v>
      </c>
      <c r="AU254" s="204" t="s">
        <v>82</v>
      </c>
      <c r="AV254" s="13" t="s">
        <v>82</v>
      </c>
      <c r="AW254" s="13" t="s">
        <v>33</v>
      </c>
      <c r="AX254" s="13" t="s">
        <v>71</v>
      </c>
      <c r="AY254" s="204" t="s">
        <v>120</v>
      </c>
    </row>
    <row r="255" spans="1:65" s="13" customFormat="1" ht="11.25">
      <c r="B255" s="194"/>
      <c r="C255" s="195"/>
      <c r="D255" s="186" t="s">
        <v>135</v>
      </c>
      <c r="E255" s="196" t="s">
        <v>19</v>
      </c>
      <c r="F255" s="197" t="s">
        <v>390</v>
      </c>
      <c r="G255" s="195"/>
      <c r="H255" s="198">
        <v>20.88</v>
      </c>
      <c r="I255" s="199"/>
      <c r="J255" s="195"/>
      <c r="K255" s="195"/>
      <c r="L255" s="200"/>
      <c r="M255" s="201"/>
      <c r="N255" s="202"/>
      <c r="O255" s="202"/>
      <c r="P255" s="202"/>
      <c r="Q255" s="202"/>
      <c r="R255" s="202"/>
      <c r="S255" s="202"/>
      <c r="T255" s="203"/>
      <c r="AT255" s="204" t="s">
        <v>135</v>
      </c>
      <c r="AU255" s="204" t="s">
        <v>82</v>
      </c>
      <c r="AV255" s="13" t="s">
        <v>82</v>
      </c>
      <c r="AW255" s="13" t="s">
        <v>33</v>
      </c>
      <c r="AX255" s="13" t="s">
        <v>71</v>
      </c>
      <c r="AY255" s="204" t="s">
        <v>120</v>
      </c>
    </row>
    <row r="256" spans="1:65" s="2" customFormat="1" ht="16.5" customHeight="1">
      <c r="A256" s="34"/>
      <c r="B256" s="35"/>
      <c r="C256" s="173" t="s">
        <v>391</v>
      </c>
      <c r="D256" s="173" t="s">
        <v>122</v>
      </c>
      <c r="E256" s="174" t="s">
        <v>392</v>
      </c>
      <c r="F256" s="175" t="s">
        <v>393</v>
      </c>
      <c r="G256" s="176" t="s">
        <v>125</v>
      </c>
      <c r="H256" s="177">
        <v>28.2</v>
      </c>
      <c r="I256" s="178"/>
      <c r="J256" s="179">
        <f>ROUND(I256*H256,2)</f>
        <v>0</v>
      </c>
      <c r="K256" s="175" t="s">
        <v>126</v>
      </c>
      <c r="L256" s="39"/>
      <c r="M256" s="180" t="s">
        <v>19</v>
      </c>
      <c r="N256" s="181" t="s">
        <v>42</v>
      </c>
      <c r="O256" s="64"/>
      <c r="P256" s="182">
        <f>O256*H256</f>
        <v>0</v>
      </c>
      <c r="Q256" s="182">
        <v>0</v>
      </c>
      <c r="R256" s="182">
        <f>Q256*H256</f>
        <v>0</v>
      </c>
      <c r="S256" s="182">
        <v>0</v>
      </c>
      <c r="T256" s="183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84" t="s">
        <v>127</v>
      </c>
      <c r="AT256" s="184" t="s">
        <v>122</v>
      </c>
      <c r="AU256" s="184" t="s">
        <v>82</v>
      </c>
      <c r="AY256" s="17" t="s">
        <v>120</v>
      </c>
      <c r="BE256" s="185">
        <f>IF(N256="základní",J256,0)</f>
        <v>0</v>
      </c>
      <c r="BF256" s="185">
        <f>IF(N256="snížená",J256,0)</f>
        <v>0</v>
      </c>
      <c r="BG256" s="185">
        <f>IF(N256="zákl. přenesená",J256,0)</f>
        <v>0</v>
      </c>
      <c r="BH256" s="185">
        <f>IF(N256="sníž. přenesená",J256,0)</f>
        <v>0</v>
      </c>
      <c r="BI256" s="185">
        <f>IF(N256="nulová",J256,0)</f>
        <v>0</v>
      </c>
      <c r="BJ256" s="17" t="s">
        <v>79</v>
      </c>
      <c r="BK256" s="185">
        <f>ROUND(I256*H256,2)</f>
        <v>0</v>
      </c>
      <c r="BL256" s="17" t="s">
        <v>127</v>
      </c>
      <c r="BM256" s="184" t="s">
        <v>394</v>
      </c>
    </row>
    <row r="257" spans="1:65" s="2" customFormat="1" ht="11.25">
      <c r="A257" s="34"/>
      <c r="B257" s="35"/>
      <c r="C257" s="36"/>
      <c r="D257" s="186" t="s">
        <v>129</v>
      </c>
      <c r="E257" s="36"/>
      <c r="F257" s="187" t="s">
        <v>395</v>
      </c>
      <c r="G257" s="36"/>
      <c r="H257" s="36"/>
      <c r="I257" s="188"/>
      <c r="J257" s="36"/>
      <c r="K257" s="36"/>
      <c r="L257" s="39"/>
      <c r="M257" s="189"/>
      <c r="N257" s="190"/>
      <c r="O257" s="64"/>
      <c r="P257" s="64"/>
      <c r="Q257" s="64"/>
      <c r="R257" s="64"/>
      <c r="S257" s="64"/>
      <c r="T257" s="65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7" t="s">
        <v>129</v>
      </c>
      <c r="AU257" s="17" t="s">
        <v>82</v>
      </c>
    </row>
    <row r="258" spans="1:65" s="2" customFormat="1" ht="11.25">
      <c r="A258" s="34"/>
      <c r="B258" s="35"/>
      <c r="C258" s="36"/>
      <c r="D258" s="191" t="s">
        <v>131</v>
      </c>
      <c r="E258" s="36"/>
      <c r="F258" s="192" t="s">
        <v>396</v>
      </c>
      <c r="G258" s="36"/>
      <c r="H258" s="36"/>
      <c r="I258" s="188"/>
      <c r="J258" s="36"/>
      <c r="K258" s="36"/>
      <c r="L258" s="39"/>
      <c r="M258" s="189"/>
      <c r="N258" s="190"/>
      <c r="O258" s="64"/>
      <c r="P258" s="64"/>
      <c r="Q258" s="64"/>
      <c r="R258" s="64"/>
      <c r="S258" s="64"/>
      <c r="T258" s="65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7" t="s">
        <v>131</v>
      </c>
      <c r="AU258" s="17" t="s">
        <v>82</v>
      </c>
    </row>
    <row r="259" spans="1:65" s="2" customFormat="1" ht="16.5" customHeight="1">
      <c r="A259" s="34"/>
      <c r="B259" s="35"/>
      <c r="C259" s="173" t="s">
        <v>397</v>
      </c>
      <c r="D259" s="173" t="s">
        <v>122</v>
      </c>
      <c r="E259" s="174" t="s">
        <v>398</v>
      </c>
      <c r="F259" s="175" t="s">
        <v>399</v>
      </c>
      <c r="G259" s="176" t="s">
        <v>236</v>
      </c>
      <c r="H259" s="177">
        <v>0.253</v>
      </c>
      <c r="I259" s="178"/>
      <c r="J259" s="179">
        <f>ROUND(I259*H259,2)</f>
        <v>0</v>
      </c>
      <c r="K259" s="175" t="s">
        <v>126</v>
      </c>
      <c r="L259" s="39"/>
      <c r="M259" s="180" t="s">
        <v>19</v>
      </c>
      <c r="N259" s="181" t="s">
        <v>42</v>
      </c>
      <c r="O259" s="64"/>
      <c r="P259" s="182">
        <f>O259*H259</f>
        <v>0</v>
      </c>
      <c r="Q259" s="182">
        <v>1.06277</v>
      </c>
      <c r="R259" s="182">
        <f>Q259*H259</f>
        <v>0.26888081000000003</v>
      </c>
      <c r="S259" s="182">
        <v>0</v>
      </c>
      <c r="T259" s="183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84" t="s">
        <v>127</v>
      </c>
      <c r="AT259" s="184" t="s">
        <v>122</v>
      </c>
      <c r="AU259" s="184" t="s">
        <v>82</v>
      </c>
      <c r="AY259" s="17" t="s">
        <v>120</v>
      </c>
      <c r="BE259" s="185">
        <f>IF(N259="základní",J259,0)</f>
        <v>0</v>
      </c>
      <c r="BF259" s="185">
        <f>IF(N259="snížená",J259,0)</f>
        <v>0</v>
      </c>
      <c r="BG259" s="185">
        <f>IF(N259="zákl. přenesená",J259,0)</f>
        <v>0</v>
      </c>
      <c r="BH259" s="185">
        <f>IF(N259="sníž. přenesená",J259,0)</f>
        <v>0</v>
      </c>
      <c r="BI259" s="185">
        <f>IF(N259="nulová",J259,0)</f>
        <v>0</v>
      </c>
      <c r="BJ259" s="17" t="s">
        <v>79</v>
      </c>
      <c r="BK259" s="185">
        <f>ROUND(I259*H259,2)</f>
        <v>0</v>
      </c>
      <c r="BL259" s="17" t="s">
        <v>127</v>
      </c>
      <c r="BM259" s="184" t="s">
        <v>400</v>
      </c>
    </row>
    <row r="260" spans="1:65" s="2" customFormat="1" ht="11.25">
      <c r="A260" s="34"/>
      <c r="B260" s="35"/>
      <c r="C260" s="36"/>
      <c r="D260" s="186" t="s">
        <v>129</v>
      </c>
      <c r="E260" s="36"/>
      <c r="F260" s="187" t="s">
        <v>401</v>
      </c>
      <c r="G260" s="36"/>
      <c r="H260" s="36"/>
      <c r="I260" s="188"/>
      <c r="J260" s="36"/>
      <c r="K260" s="36"/>
      <c r="L260" s="39"/>
      <c r="M260" s="189"/>
      <c r="N260" s="190"/>
      <c r="O260" s="64"/>
      <c r="P260" s="64"/>
      <c r="Q260" s="64"/>
      <c r="R260" s="64"/>
      <c r="S260" s="64"/>
      <c r="T260" s="65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7" t="s">
        <v>129</v>
      </c>
      <c r="AU260" s="17" t="s">
        <v>82</v>
      </c>
    </row>
    <row r="261" spans="1:65" s="2" customFormat="1" ht="11.25">
      <c r="A261" s="34"/>
      <c r="B261" s="35"/>
      <c r="C261" s="36"/>
      <c r="D261" s="191" t="s">
        <v>131</v>
      </c>
      <c r="E261" s="36"/>
      <c r="F261" s="192" t="s">
        <v>402</v>
      </c>
      <c r="G261" s="36"/>
      <c r="H261" s="36"/>
      <c r="I261" s="188"/>
      <c r="J261" s="36"/>
      <c r="K261" s="36"/>
      <c r="L261" s="39"/>
      <c r="M261" s="189"/>
      <c r="N261" s="190"/>
      <c r="O261" s="64"/>
      <c r="P261" s="64"/>
      <c r="Q261" s="64"/>
      <c r="R261" s="64"/>
      <c r="S261" s="64"/>
      <c r="T261" s="65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7" t="s">
        <v>131</v>
      </c>
      <c r="AU261" s="17" t="s">
        <v>82</v>
      </c>
    </row>
    <row r="262" spans="1:65" s="13" customFormat="1" ht="11.25">
      <c r="B262" s="194"/>
      <c r="C262" s="195"/>
      <c r="D262" s="186" t="s">
        <v>135</v>
      </c>
      <c r="E262" s="196" t="s">
        <v>19</v>
      </c>
      <c r="F262" s="197" t="s">
        <v>403</v>
      </c>
      <c r="G262" s="195"/>
      <c r="H262" s="198">
        <v>6.7000000000000004E-2</v>
      </c>
      <c r="I262" s="199"/>
      <c r="J262" s="195"/>
      <c r="K262" s="195"/>
      <c r="L262" s="200"/>
      <c r="M262" s="201"/>
      <c r="N262" s="202"/>
      <c r="O262" s="202"/>
      <c r="P262" s="202"/>
      <c r="Q262" s="202"/>
      <c r="R262" s="202"/>
      <c r="S262" s="202"/>
      <c r="T262" s="203"/>
      <c r="AT262" s="204" t="s">
        <v>135</v>
      </c>
      <c r="AU262" s="204" t="s">
        <v>82</v>
      </c>
      <c r="AV262" s="13" t="s">
        <v>82</v>
      </c>
      <c r="AW262" s="13" t="s">
        <v>33</v>
      </c>
      <c r="AX262" s="13" t="s">
        <v>71</v>
      </c>
      <c r="AY262" s="204" t="s">
        <v>120</v>
      </c>
    </row>
    <row r="263" spans="1:65" s="13" customFormat="1" ht="11.25">
      <c r="B263" s="194"/>
      <c r="C263" s="195"/>
      <c r="D263" s="186" t="s">
        <v>135</v>
      </c>
      <c r="E263" s="196" t="s">
        <v>19</v>
      </c>
      <c r="F263" s="197" t="s">
        <v>404</v>
      </c>
      <c r="G263" s="195"/>
      <c r="H263" s="198">
        <v>0.186</v>
      </c>
      <c r="I263" s="199"/>
      <c r="J263" s="195"/>
      <c r="K263" s="195"/>
      <c r="L263" s="200"/>
      <c r="M263" s="201"/>
      <c r="N263" s="202"/>
      <c r="O263" s="202"/>
      <c r="P263" s="202"/>
      <c r="Q263" s="202"/>
      <c r="R263" s="202"/>
      <c r="S263" s="202"/>
      <c r="T263" s="203"/>
      <c r="AT263" s="204" t="s">
        <v>135</v>
      </c>
      <c r="AU263" s="204" t="s">
        <v>82</v>
      </c>
      <c r="AV263" s="13" t="s">
        <v>82</v>
      </c>
      <c r="AW263" s="13" t="s">
        <v>33</v>
      </c>
      <c r="AX263" s="13" t="s">
        <v>71</v>
      </c>
      <c r="AY263" s="204" t="s">
        <v>120</v>
      </c>
    </row>
    <row r="264" spans="1:65" s="12" customFormat="1" ht="22.9" customHeight="1">
      <c r="B264" s="157"/>
      <c r="C264" s="158"/>
      <c r="D264" s="159" t="s">
        <v>70</v>
      </c>
      <c r="E264" s="171" t="s">
        <v>144</v>
      </c>
      <c r="F264" s="171" t="s">
        <v>405</v>
      </c>
      <c r="G264" s="158"/>
      <c r="H264" s="158"/>
      <c r="I264" s="161"/>
      <c r="J264" s="172">
        <f>BK264</f>
        <v>0</v>
      </c>
      <c r="K264" s="158"/>
      <c r="L264" s="163"/>
      <c r="M264" s="164"/>
      <c r="N264" s="165"/>
      <c r="O264" s="165"/>
      <c r="P264" s="166">
        <f>SUM(P265:P282)</f>
        <v>0</v>
      </c>
      <c r="Q264" s="165"/>
      <c r="R264" s="166">
        <f>SUM(R265:R282)</f>
        <v>18.549919249999999</v>
      </c>
      <c r="S264" s="165"/>
      <c r="T264" s="167">
        <f>SUM(T265:T282)</f>
        <v>0</v>
      </c>
      <c r="AR264" s="168" t="s">
        <v>79</v>
      </c>
      <c r="AT264" s="169" t="s">
        <v>70</v>
      </c>
      <c r="AU264" s="169" t="s">
        <v>79</v>
      </c>
      <c r="AY264" s="168" t="s">
        <v>120</v>
      </c>
      <c r="BK264" s="170">
        <f>SUM(BK265:BK282)</f>
        <v>0</v>
      </c>
    </row>
    <row r="265" spans="1:65" s="2" customFormat="1" ht="16.5" customHeight="1">
      <c r="A265" s="34"/>
      <c r="B265" s="35"/>
      <c r="C265" s="173" t="s">
        <v>406</v>
      </c>
      <c r="D265" s="173" t="s">
        <v>122</v>
      </c>
      <c r="E265" s="174" t="s">
        <v>407</v>
      </c>
      <c r="F265" s="175" t="s">
        <v>408</v>
      </c>
      <c r="G265" s="176" t="s">
        <v>139</v>
      </c>
      <c r="H265" s="177">
        <v>18.375</v>
      </c>
      <c r="I265" s="178"/>
      <c r="J265" s="179">
        <f>ROUND(I265*H265,2)</f>
        <v>0</v>
      </c>
      <c r="K265" s="175" t="s">
        <v>126</v>
      </c>
      <c r="L265" s="39"/>
      <c r="M265" s="180" t="s">
        <v>19</v>
      </c>
      <c r="N265" s="181" t="s">
        <v>42</v>
      </c>
      <c r="O265" s="64"/>
      <c r="P265" s="182">
        <f>O265*H265</f>
        <v>0</v>
      </c>
      <c r="Q265" s="182">
        <v>0.24127000000000001</v>
      </c>
      <c r="R265" s="182">
        <f>Q265*H265</f>
        <v>4.43333625</v>
      </c>
      <c r="S265" s="182">
        <v>0</v>
      </c>
      <c r="T265" s="183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84" t="s">
        <v>127</v>
      </c>
      <c r="AT265" s="184" t="s">
        <v>122</v>
      </c>
      <c r="AU265" s="184" t="s">
        <v>82</v>
      </c>
      <c r="AY265" s="17" t="s">
        <v>120</v>
      </c>
      <c r="BE265" s="185">
        <f>IF(N265="základní",J265,0)</f>
        <v>0</v>
      </c>
      <c r="BF265" s="185">
        <f>IF(N265="snížená",J265,0)</f>
        <v>0</v>
      </c>
      <c r="BG265" s="185">
        <f>IF(N265="zákl. přenesená",J265,0)</f>
        <v>0</v>
      </c>
      <c r="BH265" s="185">
        <f>IF(N265="sníž. přenesená",J265,0)</f>
        <v>0</v>
      </c>
      <c r="BI265" s="185">
        <f>IF(N265="nulová",J265,0)</f>
        <v>0</v>
      </c>
      <c r="BJ265" s="17" t="s">
        <v>79</v>
      </c>
      <c r="BK265" s="185">
        <f>ROUND(I265*H265,2)</f>
        <v>0</v>
      </c>
      <c r="BL265" s="17" t="s">
        <v>127</v>
      </c>
      <c r="BM265" s="184" t="s">
        <v>409</v>
      </c>
    </row>
    <row r="266" spans="1:65" s="2" customFormat="1" ht="11.25">
      <c r="A266" s="34"/>
      <c r="B266" s="35"/>
      <c r="C266" s="36"/>
      <c r="D266" s="186" t="s">
        <v>129</v>
      </c>
      <c r="E266" s="36"/>
      <c r="F266" s="187" t="s">
        <v>410</v>
      </c>
      <c r="G266" s="36"/>
      <c r="H266" s="36"/>
      <c r="I266" s="188"/>
      <c r="J266" s="36"/>
      <c r="K266" s="36"/>
      <c r="L266" s="39"/>
      <c r="M266" s="189"/>
      <c r="N266" s="190"/>
      <c r="O266" s="64"/>
      <c r="P266" s="64"/>
      <c r="Q266" s="64"/>
      <c r="R266" s="64"/>
      <c r="S266" s="64"/>
      <c r="T266" s="65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7" t="s">
        <v>129</v>
      </c>
      <c r="AU266" s="17" t="s">
        <v>82</v>
      </c>
    </row>
    <row r="267" spans="1:65" s="2" customFormat="1" ht="11.25">
      <c r="A267" s="34"/>
      <c r="B267" s="35"/>
      <c r="C267" s="36"/>
      <c r="D267" s="191" t="s">
        <v>131</v>
      </c>
      <c r="E267" s="36"/>
      <c r="F267" s="192" t="s">
        <v>411</v>
      </c>
      <c r="G267" s="36"/>
      <c r="H267" s="36"/>
      <c r="I267" s="188"/>
      <c r="J267" s="36"/>
      <c r="K267" s="36"/>
      <c r="L267" s="39"/>
      <c r="M267" s="189"/>
      <c r="N267" s="190"/>
      <c r="O267" s="64"/>
      <c r="P267" s="64"/>
      <c r="Q267" s="64"/>
      <c r="R267" s="64"/>
      <c r="S267" s="64"/>
      <c r="T267" s="65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7" t="s">
        <v>131</v>
      </c>
      <c r="AU267" s="17" t="s">
        <v>82</v>
      </c>
    </row>
    <row r="268" spans="1:65" s="13" customFormat="1" ht="11.25">
      <c r="B268" s="194"/>
      <c r="C268" s="195"/>
      <c r="D268" s="186" t="s">
        <v>135</v>
      </c>
      <c r="E268" s="196" t="s">
        <v>19</v>
      </c>
      <c r="F268" s="197" t="s">
        <v>412</v>
      </c>
      <c r="G268" s="195"/>
      <c r="H268" s="198">
        <v>18.375</v>
      </c>
      <c r="I268" s="199"/>
      <c r="J268" s="195"/>
      <c r="K268" s="195"/>
      <c r="L268" s="200"/>
      <c r="M268" s="201"/>
      <c r="N268" s="202"/>
      <c r="O268" s="202"/>
      <c r="P268" s="202"/>
      <c r="Q268" s="202"/>
      <c r="R268" s="202"/>
      <c r="S268" s="202"/>
      <c r="T268" s="203"/>
      <c r="AT268" s="204" t="s">
        <v>135</v>
      </c>
      <c r="AU268" s="204" t="s">
        <v>82</v>
      </c>
      <c r="AV268" s="13" t="s">
        <v>82</v>
      </c>
      <c r="AW268" s="13" t="s">
        <v>33</v>
      </c>
      <c r="AX268" s="13" t="s">
        <v>79</v>
      </c>
      <c r="AY268" s="204" t="s">
        <v>120</v>
      </c>
    </row>
    <row r="269" spans="1:65" s="2" customFormat="1" ht="16.5" customHeight="1">
      <c r="A269" s="34"/>
      <c r="B269" s="35"/>
      <c r="C269" s="205" t="s">
        <v>413</v>
      </c>
      <c r="D269" s="205" t="s">
        <v>233</v>
      </c>
      <c r="E269" s="206" t="s">
        <v>414</v>
      </c>
      <c r="F269" s="207" t="s">
        <v>415</v>
      </c>
      <c r="G269" s="208" t="s">
        <v>416</v>
      </c>
      <c r="H269" s="209">
        <v>48</v>
      </c>
      <c r="I269" s="210"/>
      <c r="J269" s="211">
        <f>ROUND(I269*H269,2)</f>
        <v>0</v>
      </c>
      <c r="K269" s="207" t="s">
        <v>126</v>
      </c>
      <c r="L269" s="212"/>
      <c r="M269" s="213" t="s">
        <v>19</v>
      </c>
      <c r="N269" s="214" t="s">
        <v>42</v>
      </c>
      <c r="O269" s="64"/>
      <c r="P269" s="182">
        <f>O269*H269</f>
        <v>0</v>
      </c>
      <c r="Q269" s="182">
        <v>3.6499999999999998E-2</v>
      </c>
      <c r="R269" s="182">
        <f>Q269*H269</f>
        <v>1.7519999999999998</v>
      </c>
      <c r="S269" s="182">
        <v>0</v>
      </c>
      <c r="T269" s="183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84" t="s">
        <v>183</v>
      </c>
      <c r="AT269" s="184" t="s">
        <v>233</v>
      </c>
      <c r="AU269" s="184" t="s">
        <v>82</v>
      </c>
      <c r="AY269" s="17" t="s">
        <v>120</v>
      </c>
      <c r="BE269" s="185">
        <f>IF(N269="základní",J269,0)</f>
        <v>0</v>
      </c>
      <c r="BF269" s="185">
        <f>IF(N269="snížená",J269,0)</f>
        <v>0</v>
      </c>
      <c r="BG269" s="185">
        <f>IF(N269="zákl. přenesená",J269,0)</f>
        <v>0</v>
      </c>
      <c r="BH269" s="185">
        <f>IF(N269="sníž. přenesená",J269,0)</f>
        <v>0</v>
      </c>
      <c r="BI269" s="185">
        <f>IF(N269="nulová",J269,0)</f>
        <v>0</v>
      </c>
      <c r="BJ269" s="17" t="s">
        <v>79</v>
      </c>
      <c r="BK269" s="185">
        <f>ROUND(I269*H269,2)</f>
        <v>0</v>
      </c>
      <c r="BL269" s="17" t="s">
        <v>127</v>
      </c>
      <c r="BM269" s="184" t="s">
        <v>417</v>
      </c>
    </row>
    <row r="270" spans="1:65" s="2" customFormat="1" ht="11.25">
      <c r="A270" s="34"/>
      <c r="B270" s="35"/>
      <c r="C270" s="36"/>
      <c r="D270" s="186" t="s">
        <v>129</v>
      </c>
      <c r="E270" s="36"/>
      <c r="F270" s="187" t="s">
        <v>415</v>
      </c>
      <c r="G270" s="36"/>
      <c r="H270" s="36"/>
      <c r="I270" s="188"/>
      <c r="J270" s="36"/>
      <c r="K270" s="36"/>
      <c r="L270" s="39"/>
      <c r="M270" s="189"/>
      <c r="N270" s="190"/>
      <c r="O270" s="64"/>
      <c r="P270" s="64"/>
      <c r="Q270" s="64"/>
      <c r="R270" s="64"/>
      <c r="S270" s="64"/>
      <c r="T270" s="65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17" t="s">
        <v>129</v>
      </c>
      <c r="AU270" s="17" t="s">
        <v>82</v>
      </c>
    </row>
    <row r="271" spans="1:65" s="2" customFormat="1" ht="16.5" customHeight="1">
      <c r="A271" s="34"/>
      <c r="B271" s="35"/>
      <c r="C271" s="205" t="s">
        <v>418</v>
      </c>
      <c r="D271" s="205" t="s">
        <v>233</v>
      </c>
      <c r="E271" s="206" t="s">
        <v>419</v>
      </c>
      <c r="F271" s="207" t="s">
        <v>420</v>
      </c>
      <c r="G271" s="208" t="s">
        <v>416</v>
      </c>
      <c r="H271" s="209">
        <v>29</v>
      </c>
      <c r="I271" s="210"/>
      <c r="J271" s="211">
        <f>ROUND(I271*H271,2)</f>
        <v>0</v>
      </c>
      <c r="K271" s="207" t="s">
        <v>126</v>
      </c>
      <c r="L271" s="212"/>
      <c r="M271" s="213" t="s">
        <v>19</v>
      </c>
      <c r="N271" s="214" t="s">
        <v>42</v>
      </c>
      <c r="O271" s="64"/>
      <c r="P271" s="182">
        <f>O271*H271</f>
        <v>0</v>
      </c>
      <c r="Q271" s="182">
        <v>5.0500000000000003E-2</v>
      </c>
      <c r="R271" s="182">
        <f>Q271*H271</f>
        <v>1.4645000000000001</v>
      </c>
      <c r="S271" s="182">
        <v>0</v>
      </c>
      <c r="T271" s="183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84" t="s">
        <v>183</v>
      </c>
      <c r="AT271" s="184" t="s">
        <v>233</v>
      </c>
      <c r="AU271" s="184" t="s">
        <v>82</v>
      </c>
      <c r="AY271" s="17" t="s">
        <v>120</v>
      </c>
      <c r="BE271" s="185">
        <f>IF(N271="základní",J271,0)</f>
        <v>0</v>
      </c>
      <c r="BF271" s="185">
        <f>IF(N271="snížená",J271,0)</f>
        <v>0</v>
      </c>
      <c r="BG271" s="185">
        <f>IF(N271="zákl. přenesená",J271,0)</f>
        <v>0</v>
      </c>
      <c r="BH271" s="185">
        <f>IF(N271="sníž. přenesená",J271,0)</f>
        <v>0</v>
      </c>
      <c r="BI271" s="185">
        <f>IF(N271="nulová",J271,0)</f>
        <v>0</v>
      </c>
      <c r="BJ271" s="17" t="s">
        <v>79</v>
      </c>
      <c r="BK271" s="185">
        <f>ROUND(I271*H271,2)</f>
        <v>0</v>
      </c>
      <c r="BL271" s="17" t="s">
        <v>127</v>
      </c>
      <c r="BM271" s="184" t="s">
        <v>421</v>
      </c>
    </row>
    <row r="272" spans="1:65" s="2" customFormat="1" ht="11.25">
      <c r="A272" s="34"/>
      <c r="B272" s="35"/>
      <c r="C272" s="36"/>
      <c r="D272" s="186" t="s">
        <v>129</v>
      </c>
      <c r="E272" s="36"/>
      <c r="F272" s="187" t="s">
        <v>420</v>
      </c>
      <c r="G272" s="36"/>
      <c r="H272" s="36"/>
      <c r="I272" s="188"/>
      <c r="J272" s="36"/>
      <c r="K272" s="36"/>
      <c r="L272" s="39"/>
      <c r="M272" s="189"/>
      <c r="N272" s="190"/>
      <c r="O272" s="64"/>
      <c r="P272" s="64"/>
      <c r="Q272" s="64"/>
      <c r="R272" s="64"/>
      <c r="S272" s="64"/>
      <c r="T272" s="65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7" t="s">
        <v>129</v>
      </c>
      <c r="AU272" s="17" t="s">
        <v>82</v>
      </c>
    </row>
    <row r="273" spans="1:65" s="2" customFormat="1" ht="16.5" customHeight="1">
      <c r="A273" s="34"/>
      <c r="B273" s="35"/>
      <c r="C273" s="205" t="s">
        <v>422</v>
      </c>
      <c r="D273" s="205" t="s">
        <v>233</v>
      </c>
      <c r="E273" s="206" t="s">
        <v>423</v>
      </c>
      <c r="F273" s="207" t="s">
        <v>424</v>
      </c>
      <c r="G273" s="208" t="s">
        <v>416</v>
      </c>
      <c r="H273" s="209">
        <v>28</v>
      </c>
      <c r="I273" s="210"/>
      <c r="J273" s="211">
        <f>ROUND(I273*H273,2)</f>
        <v>0</v>
      </c>
      <c r="K273" s="207" t="s">
        <v>126</v>
      </c>
      <c r="L273" s="212"/>
      <c r="M273" s="213" t="s">
        <v>19</v>
      </c>
      <c r="N273" s="214" t="s">
        <v>42</v>
      </c>
      <c r="O273" s="64"/>
      <c r="P273" s="182">
        <f>O273*H273</f>
        <v>0</v>
      </c>
      <c r="Q273" s="182">
        <v>6.1499999999999999E-2</v>
      </c>
      <c r="R273" s="182">
        <f>Q273*H273</f>
        <v>1.722</v>
      </c>
      <c r="S273" s="182">
        <v>0</v>
      </c>
      <c r="T273" s="183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84" t="s">
        <v>183</v>
      </c>
      <c r="AT273" s="184" t="s">
        <v>233</v>
      </c>
      <c r="AU273" s="184" t="s">
        <v>82</v>
      </c>
      <c r="AY273" s="17" t="s">
        <v>120</v>
      </c>
      <c r="BE273" s="185">
        <f>IF(N273="základní",J273,0)</f>
        <v>0</v>
      </c>
      <c r="BF273" s="185">
        <f>IF(N273="snížená",J273,0)</f>
        <v>0</v>
      </c>
      <c r="BG273" s="185">
        <f>IF(N273="zákl. přenesená",J273,0)</f>
        <v>0</v>
      </c>
      <c r="BH273" s="185">
        <f>IF(N273="sníž. přenesená",J273,0)</f>
        <v>0</v>
      </c>
      <c r="BI273" s="185">
        <f>IF(N273="nulová",J273,0)</f>
        <v>0</v>
      </c>
      <c r="BJ273" s="17" t="s">
        <v>79</v>
      </c>
      <c r="BK273" s="185">
        <f>ROUND(I273*H273,2)</f>
        <v>0</v>
      </c>
      <c r="BL273" s="17" t="s">
        <v>127</v>
      </c>
      <c r="BM273" s="184" t="s">
        <v>425</v>
      </c>
    </row>
    <row r="274" spans="1:65" s="2" customFormat="1" ht="11.25">
      <c r="A274" s="34"/>
      <c r="B274" s="35"/>
      <c r="C274" s="36"/>
      <c r="D274" s="186" t="s">
        <v>129</v>
      </c>
      <c r="E274" s="36"/>
      <c r="F274" s="187" t="s">
        <v>424</v>
      </c>
      <c r="G274" s="36"/>
      <c r="H274" s="36"/>
      <c r="I274" s="188"/>
      <c r="J274" s="36"/>
      <c r="K274" s="36"/>
      <c r="L274" s="39"/>
      <c r="M274" s="189"/>
      <c r="N274" s="190"/>
      <c r="O274" s="64"/>
      <c r="P274" s="64"/>
      <c r="Q274" s="64"/>
      <c r="R274" s="64"/>
      <c r="S274" s="64"/>
      <c r="T274" s="65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T274" s="17" t="s">
        <v>129</v>
      </c>
      <c r="AU274" s="17" t="s">
        <v>82</v>
      </c>
    </row>
    <row r="275" spans="1:65" s="2" customFormat="1" ht="16.5" customHeight="1">
      <c r="A275" s="34"/>
      <c r="B275" s="35"/>
      <c r="C275" s="173" t="s">
        <v>426</v>
      </c>
      <c r="D275" s="173" t="s">
        <v>122</v>
      </c>
      <c r="E275" s="174" t="s">
        <v>427</v>
      </c>
      <c r="F275" s="175" t="s">
        <v>428</v>
      </c>
      <c r="G275" s="176" t="s">
        <v>139</v>
      </c>
      <c r="H275" s="177">
        <v>11.9</v>
      </c>
      <c r="I275" s="178"/>
      <c r="J275" s="179">
        <f>ROUND(I275*H275,2)</f>
        <v>0</v>
      </c>
      <c r="K275" s="175" t="s">
        <v>126</v>
      </c>
      <c r="L275" s="39"/>
      <c r="M275" s="180" t="s">
        <v>19</v>
      </c>
      <c r="N275" s="181" t="s">
        <v>42</v>
      </c>
      <c r="O275" s="64"/>
      <c r="P275" s="182">
        <f>O275*H275</f>
        <v>0</v>
      </c>
      <c r="Q275" s="182">
        <v>0.29757</v>
      </c>
      <c r="R275" s="182">
        <f>Q275*H275</f>
        <v>3.541083</v>
      </c>
      <c r="S275" s="182">
        <v>0</v>
      </c>
      <c r="T275" s="183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84" t="s">
        <v>127</v>
      </c>
      <c r="AT275" s="184" t="s">
        <v>122</v>
      </c>
      <c r="AU275" s="184" t="s">
        <v>82</v>
      </c>
      <c r="AY275" s="17" t="s">
        <v>120</v>
      </c>
      <c r="BE275" s="185">
        <f>IF(N275="základní",J275,0)</f>
        <v>0</v>
      </c>
      <c r="BF275" s="185">
        <f>IF(N275="snížená",J275,0)</f>
        <v>0</v>
      </c>
      <c r="BG275" s="185">
        <f>IF(N275="zákl. přenesená",J275,0)</f>
        <v>0</v>
      </c>
      <c r="BH275" s="185">
        <f>IF(N275="sníž. přenesená",J275,0)</f>
        <v>0</v>
      </c>
      <c r="BI275" s="185">
        <f>IF(N275="nulová",J275,0)</f>
        <v>0</v>
      </c>
      <c r="BJ275" s="17" t="s">
        <v>79</v>
      </c>
      <c r="BK275" s="185">
        <f>ROUND(I275*H275,2)</f>
        <v>0</v>
      </c>
      <c r="BL275" s="17" t="s">
        <v>127</v>
      </c>
      <c r="BM275" s="184" t="s">
        <v>429</v>
      </c>
    </row>
    <row r="276" spans="1:65" s="2" customFormat="1" ht="11.25">
      <c r="A276" s="34"/>
      <c r="B276" s="35"/>
      <c r="C276" s="36"/>
      <c r="D276" s="186" t="s">
        <v>129</v>
      </c>
      <c r="E276" s="36"/>
      <c r="F276" s="187" t="s">
        <v>430</v>
      </c>
      <c r="G276" s="36"/>
      <c r="H276" s="36"/>
      <c r="I276" s="188"/>
      <c r="J276" s="36"/>
      <c r="K276" s="36"/>
      <c r="L276" s="39"/>
      <c r="M276" s="189"/>
      <c r="N276" s="190"/>
      <c r="O276" s="64"/>
      <c r="P276" s="64"/>
      <c r="Q276" s="64"/>
      <c r="R276" s="64"/>
      <c r="S276" s="64"/>
      <c r="T276" s="65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7" t="s">
        <v>129</v>
      </c>
      <c r="AU276" s="17" t="s">
        <v>82</v>
      </c>
    </row>
    <row r="277" spans="1:65" s="2" customFormat="1" ht="11.25">
      <c r="A277" s="34"/>
      <c r="B277" s="35"/>
      <c r="C277" s="36"/>
      <c r="D277" s="191" t="s">
        <v>131</v>
      </c>
      <c r="E277" s="36"/>
      <c r="F277" s="192" t="s">
        <v>431</v>
      </c>
      <c r="G277" s="36"/>
      <c r="H277" s="36"/>
      <c r="I277" s="188"/>
      <c r="J277" s="36"/>
      <c r="K277" s="36"/>
      <c r="L277" s="39"/>
      <c r="M277" s="189"/>
      <c r="N277" s="190"/>
      <c r="O277" s="64"/>
      <c r="P277" s="64"/>
      <c r="Q277" s="64"/>
      <c r="R277" s="64"/>
      <c r="S277" s="64"/>
      <c r="T277" s="65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T277" s="17" t="s">
        <v>131</v>
      </c>
      <c r="AU277" s="17" t="s">
        <v>82</v>
      </c>
    </row>
    <row r="278" spans="1:65" s="13" customFormat="1" ht="11.25">
      <c r="B278" s="194"/>
      <c r="C278" s="195"/>
      <c r="D278" s="186" t="s">
        <v>135</v>
      </c>
      <c r="E278" s="196" t="s">
        <v>19</v>
      </c>
      <c r="F278" s="197" t="s">
        <v>432</v>
      </c>
      <c r="G278" s="195"/>
      <c r="H278" s="198">
        <v>11.9</v>
      </c>
      <c r="I278" s="199"/>
      <c r="J278" s="195"/>
      <c r="K278" s="195"/>
      <c r="L278" s="200"/>
      <c r="M278" s="201"/>
      <c r="N278" s="202"/>
      <c r="O278" s="202"/>
      <c r="P278" s="202"/>
      <c r="Q278" s="202"/>
      <c r="R278" s="202"/>
      <c r="S278" s="202"/>
      <c r="T278" s="203"/>
      <c r="AT278" s="204" t="s">
        <v>135</v>
      </c>
      <c r="AU278" s="204" t="s">
        <v>82</v>
      </c>
      <c r="AV278" s="13" t="s">
        <v>82</v>
      </c>
      <c r="AW278" s="13" t="s">
        <v>33</v>
      </c>
      <c r="AX278" s="13" t="s">
        <v>79</v>
      </c>
      <c r="AY278" s="204" t="s">
        <v>120</v>
      </c>
    </row>
    <row r="279" spans="1:65" s="2" customFormat="1" ht="16.5" customHeight="1">
      <c r="A279" s="34"/>
      <c r="B279" s="35"/>
      <c r="C279" s="205" t="s">
        <v>433</v>
      </c>
      <c r="D279" s="205" t="s">
        <v>233</v>
      </c>
      <c r="E279" s="206" t="s">
        <v>434</v>
      </c>
      <c r="F279" s="207" t="s">
        <v>435</v>
      </c>
      <c r="G279" s="208" t="s">
        <v>416</v>
      </c>
      <c r="H279" s="209">
        <v>42</v>
      </c>
      <c r="I279" s="210"/>
      <c r="J279" s="211">
        <f>ROUND(I279*H279,2)</f>
        <v>0</v>
      </c>
      <c r="K279" s="207" t="s">
        <v>126</v>
      </c>
      <c r="L279" s="212"/>
      <c r="M279" s="213" t="s">
        <v>19</v>
      </c>
      <c r="N279" s="214" t="s">
        <v>42</v>
      </c>
      <c r="O279" s="64"/>
      <c r="P279" s="182">
        <f>O279*H279</f>
        <v>0</v>
      </c>
      <c r="Q279" s="182">
        <v>7.1999999999999995E-2</v>
      </c>
      <c r="R279" s="182">
        <f>Q279*H279</f>
        <v>3.0239999999999996</v>
      </c>
      <c r="S279" s="182">
        <v>0</v>
      </c>
      <c r="T279" s="183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84" t="s">
        <v>183</v>
      </c>
      <c r="AT279" s="184" t="s">
        <v>233</v>
      </c>
      <c r="AU279" s="184" t="s">
        <v>82</v>
      </c>
      <c r="AY279" s="17" t="s">
        <v>120</v>
      </c>
      <c r="BE279" s="185">
        <f>IF(N279="základní",J279,0)</f>
        <v>0</v>
      </c>
      <c r="BF279" s="185">
        <f>IF(N279="snížená",J279,0)</f>
        <v>0</v>
      </c>
      <c r="BG279" s="185">
        <f>IF(N279="zákl. přenesená",J279,0)</f>
        <v>0</v>
      </c>
      <c r="BH279" s="185">
        <f>IF(N279="sníž. přenesená",J279,0)</f>
        <v>0</v>
      </c>
      <c r="BI279" s="185">
        <f>IF(N279="nulová",J279,0)</f>
        <v>0</v>
      </c>
      <c r="BJ279" s="17" t="s">
        <v>79</v>
      </c>
      <c r="BK279" s="185">
        <f>ROUND(I279*H279,2)</f>
        <v>0</v>
      </c>
      <c r="BL279" s="17" t="s">
        <v>127</v>
      </c>
      <c r="BM279" s="184" t="s">
        <v>436</v>
      </c>
    </row>
    <row r="280" spans="1:65" s="2" customFormat="1" ht="11.25">
      <c r="A280" s="34"/>
      <c r="B280" s="35"/>
      <c r="C280" s="36"/>
      <c r="D280" s="186" t="s">
        <v>129</v>
      </c>
      <c r="E280" s="36"/>
      <c r="F280" s="187" t="s">
        <v>435</v>
      </c>
      <c r="G280" s="36"/>
      <c r="H280" s="36"/>
      <c r="I280" s="188"/>
      <c r="J280" s="36"/>
      <c r="K280" s="36"/>
      <c r="L280" s="39"/>
      <c r="M280" s="189"/>
      <c r="N280" s="190"/>
      <c r="O280" s="64"/>
      <c r="P280" s="64"/>
      <c r="Q280" s="64"/>
      <c r="R280" s="64"/>
      <c r="S280" s="64"/>
      <c r="T280" s="65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T280" s="17" t="s">
        <v>129</v>
      </c>
      <c r="AU280" s="17" t="s">
        <v>82</v>
      </c>
    </row>
    <row r="281" spans="1:65" s="2" customFormat="1" ht="16.5" customHeight="1">
      <c r="A281" s="34"/>
      <c r="B281" s="35"/>
      <c r="C281" s="205" t="s">
        <v>437</v>
      </c>
      <c r="D281" s="205" t="s">
        <v>233</v>
      </c>
      <c r="E281" s="206" t="s">
        <v>438</v>
      </c>
      <c r="F281" s="207" t="s">
        <v>439</v>
      </c>
      <c r="G281" s="208" t="s">
        <v>416</v>
      </c>
      <c r="H281" s="209">
        <v>26</v>
      </c>
      <c r="I281" s="210"/>
      <c r="J281" s="211">
        <f>ROUND(I281*H281,2)</f>
        <v>0</v>
      </c>
      <c r="K281" s="207" t="s">
        <v>126</v>
      </c>
      <c r="L281" s="212"/>
      <c r="M281" s="213" t="s">
        <v>19</v>
      </c>
      <c r="N281" s="214" t="s">
        <v>42</v>
      </c>
      <c r="O281" s="64"/>
      <c r="P281" s="182">
        <f>O281*H281</f>
        <v>0</v>
      </c>
      <c r="Q281" s="182">
        <v>0.10050000000000001</v>
      </c>
      <c r="R281" s="182">
        <f>Q281*H281</f>
        <v>2.613</v>
      </c>
      <c r="S281" s="182">
        <v>0</v>
      </c>
      <c r="T281" s="183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84" t="s">
        <v>183</v>
      </c>
      <c r="AT281" s="184" t="s">
        <v>233</v>
      </c>
      <c r="AU281" s="184" t="s">
        <v>82</v>
      </c>
      <c r="AY281" s="17" t="s">
        <v>120</v>
      </c>
      <c r="BE281" s="185">
        <f>IF(N281="základní",J281,0)</f>
        <v>0</v>
      </c>
      <c r="BF281" s="185">
        <f>IF(N281="snížená",J281,0)</f>
        <v>0</v>
      </c>
      <c r="BG281" s="185">
        <f>IF(N281="zákl. přenesená",J281,0)</f>
        <v>0</v>
      </c>
      <c r="BH281" s="185">
        <f>IF(N281="sníž. přenesená",J281,0)</f>
        <v>0</v>
      </c>
      <c r="BI281" s="185">
        <f>IF(N281="nulová",J281,0)</f>
        <v>0</v>
      </c>
      <c r="BJ281" s="17" t="s">
        <v>79</v>
      </c>
      <c r="BK281" s="185">
        <f>ROUND(I281*H281,2)</f>
        <v>0</v>
      </c>
      <c r="BL281" s="17" t="s">
        <v>127</v>
      </c>
      <c r="BM281" s="184" t="s">
        <v>440</v>
      </c>
    </row>
    <row r="282" spans="1:65" s="2" customFormat="1" ht="11.25">
      <c r="A282" s="34"/>
      <c r="B282" s="35"/>
      <c r="C282" s="36"/>
      <c r="D282" s="186" t="s">
        <v>129</v>
      </c>
      <c r="E282" s="36"/>
      <c r="F282" s="187" t="s">
        <v>439</v>
      </c>
      <c r="G282" s="36"/>
      <c r="H282" s="36"/>
      <c r="I282" s="188"/>
      <c r="J282" s="36"/>
      <c r="K282" s="36"/>
      <c r="L282" s="39"/>
      <c r="M282" s="189"/>
      <c r="N282" s="190"/>
      <c r="O282" s="64"/>
      <c r="P282" s="64"/>
      <c r="Q282" s="64"/>
      <c r="R282" s="64"/>
      <c r="S282" s="64"/>
      <c r="T282" s="65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7" t="s">
        <v>129</v>
      </c>
      <c r="AU282" s="17" t="s">
        <v>82</v>
      </c>
    </row>
    <row r="283" spans="1:65" s="12" customFormat="1" ht="22.9" customHeight="1">
      <c r="B283" s="157"/>
      <c r="C283" s="158"/>
      <c r="D283" s="159" t="s">
        <v>70</v>
      </c>
      <c r="E283" s="171" t="s">
        <v>127</v>
      </c>
      <c r="F283" s="171" t="s">
        <v>441</v>
      </c>
      <c r="G283" s="158"/>
      <c r="H283" s="158"/>
      <c r="I283" s="161"/>
      <c r="J283" s="172">
        <f>BK283</f>
        <v>0</v>
      </c>
      <c r="K283" s="158"/>
      <c r="L283" s="163"/>
      <c r="M283" s="164"/>
      <c r="N283" s="165"/>
      <c r="O283" s="165"/>
      <c r="P283" s="166">
        <f>SUM(P284:P305)</f>
        <v>0</v>
      </c>
      <c r="Q283" s="165"/>
      <c r="R283" s="166">
        <f>SUM(R284:R305)</f>
        <v>43.855377860000004</v>
      </c>
      <c r="S283" s="165"/>
      <c r="T283" s="167">
        <f>SUM(T284:T305)</f>
        <v>0</v>
      </c>
      <c r="AR283" s="168" t="s">
        <v>79</v>
      </c>
      <c r="AT283" s="169" t="s">
        <v>70</v>
      </c>
      <c r="AU283" s="169" t="s">
        <v>79</v>
      </c>
      <c r="AY283" s="168" t="s">
        <v>120</v>
      </c>
      <c r="BK283" s="170">
        <f>SUM(BK284:BK305)</f>
        <v>0</v>
      </c>
    </row>
    <row r="284" spans="1:65" s="2" customFormat="1" ht="16.5" customHeight="1">
      <c r="A284" s="34"/>
      <c r="B284" s="35"/>
      <c r="C284" s="173" t="s">
        <v>442</v>
      </c>
      <c r="D284" s="173" t="s">
        <v>122</v>
      </c>
      <c r="E284" s="174" t="s">
        <v>443</v>
      </c>
      <c r="F284" s="175" t="s">
        <v>444</v>
      </c>
      <c r="G284" s="176" t="s">
        <v>125</v>
      </c>
      <c r="H284" s="177">
        <v>21.734999999999999</v>
      </c>
      <c r="I284" s="178"/>
      <c r="J284" s="179">
        <f>ROUND(I284*H284,2)</f>
        <v>0</v>
      </c>
      <c r="K284" s="175" t="s">
        <v>126</v>
      </c>
      <c r="L284" s="39"/>
      <c r="M284" s="180" t="s">
        <v>19</v>
      </c>
      <c r="N284" s="181" t="s">
        <v>42</v>
      </c>
      <c r="O284" s="64"/>
      <c r="P284" s="182">
        <f>O284*H284</f>
        <v>0</v>
      </c>
      <c r="Q284" s="182">
        <v>0.36435000000000001</v>
      </c>
      <c r="R284" s="182">
        <f>Q284*H284</f>
        <v>7.91914725</v>
      </c>
      <c r="S284" s="182">
        <v>0</v>
      </c>
      <c r="T284" s="183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84" t="s">
        <v>127</v>
      </c>
      <c r="AT284" s="184" t="s">
        <v>122</v>
      </c>
      <c r="AU284" s="184" t="s">
        <v>82</v>
      </c>
      <c r="AY284" s="17" t="s">
        <v>120</v>
      </c>
      <c r="BE284" s="185">
        <f>IF(N284="základní",J284,0)</f>
        <v>0</v>
      </c>
      <c r="BF284" s="185">
        <f>IF(N284="snížená",J284,0)</f>
        <v>0</v>
      </c>
      <c r="BG284" s="185">
        <f>IF(N284="zákl. přenesená",J284,0)</f>
        <v>0</v>
      </c>
      <c r="BH284" s="185">
        <f>IF(N284="sníž. přenesená",J284,0)</f>
        <v>0</v>
      </c>
      <c r="BI284" s="185">
        <f>IF(N284="nulová",J284,0)</f>
        <v>0</v>
      </c>
      <c r="BJ284" s="17" t="s">
        <v>79</v>
      </c>
      <c r="BK284" s="185">
        <f>ROUND(I284*H284,2)</f>
        <v>0</v>
      </c>
      <c r="BL284" s="17" t="s">
        <v>127</v>
      </c>
      <c r="BM284" s="184" t="s">
        <v>445</v>
      </c>
    </row>
    <row r="285" spans="1:65" s="2" customFormat="1" ht="11.25">
      <c r="A285" s="34"/>
      <c r="B285" s="35"/>
      <c r="C285" s="36"/>
      <c r="D285" s="186" t="s">
        <v>129</v>
      </c>
      <c r="E285" s="36"/>
      <c r="F285" s="187" t="s">
        <v>446</v>
      </c>
      <c r="G285" s="36"/>
      <c r="H285" s="36"/>
      <c r="I285" s="188"/>
      <c r="J285" s="36"/>
      <c r="K285" s="36"/>
      <c r="L285" s="39"/>
      <c r="M285" s="189"/>
      <c r="N285" s="190"/>
      <c r="O285" s="64"/>
      <c r="P285" s="64"/>
      <c r="Q285" s="64"/>
      <c r="R285" s="64"/>
      <c r="S285" s="64"/>
      <c r="T285" s="65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17" t="s">
        <v>129</v>
      </c>
      <c r="AU285" s="17" t="s">
        <v>82</v>
      </c>
    </row>
    <row r="286" spans="1:65" s="2" customFormat="1" ht="11.25">
      <c r="A286" s="34"/>
      <c r="B286" s="35"/>
      <c r="C286" s="36"/>
      <c r="D286" s="191" t="s">
        <v>131</v>
      </c>
      <c r="E286" s="36"/>
      <c r="F286" s="192" t="s">
        <v>447</v>
      </c>
      <c r="G286" s="36"/>
      <c r="H286" s="36"/>
      <c r="I286" s="188"/>
      <c r="J286" s="36"/>
      <c r="K286" s="36"/>
      <c r="L286" s="39"/>
      <c r="M286" s="189"/>
      <c r="N286" s="190"/>
      <c r="O286" s="64"/>
      <c r="P286" s="64"/>
      <c r="Q286" s="64"/>
      <c r="R286" s="64"/>
      <c r="S286" s="64"/>
      <c r="T286" s="65"/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T286" s="17" t="s">
        <v>131</v>
      </c>
      <c r="AU286" s="17" t="s">
        <v>82</v>
      </c>
    </row>
    <row r="287" spans="1:65" s="13" customFormat="1" ht="11.25">
      <c r="B287" s="194"/>
      <c r="C287" s="195"/>
      <c r="D287" s="186" t="s">
        <v>135</v>
      </c>
      <c r="E287" s="196" t="s">
        <v>19</v>
      </c>
      <c r="F287" s="197" t="s">
        <v>448</v>
      </c>
      <c r="G287" s="195"/>
      <c r="H287" s="198">
        <v>4.6349999999999998</v>
      </c>
      <c r="I287" s="199"/>
      <c r="J287" s="195"/>
      <c r="K287" s="195"/>
      <c r="L287" s="200"/>
      <c r="M287" s="201"/>
      <c r="N287" s="202"/>
      <c r="O287" s="202"/>
      <c r="P287" s="202"/>
      <c r="Q287" s="202"/>
      <c r="R287" s="202"/>
      <c r="S287" s="202"/>
      <c r="T287" s="203"/>
      <c r="AT287" s="204" t="s">
        <v>135</v>
      </c>
      <c r="AU287" s="204" t="s">
        <v>82</v>
      </c>
      <c r="AV287" s="13" t="s">
        <v>82</v>
      </c>
      <c r="AW287" s="13" t="s">
        <v>33</v>
      </c>
      <c r="AX287" s="13" t="s">
        <v>71</v>
      </c>
      <c r="AY287" s="204" t="s">
        <v>120</v>
      </c>
    </row>
    <row r="288" spans="1:65" s="13" customFormat="1" ht="11.25">
      <c r="B288" s="194"/>
      <c r="C288" s="195"/>
      <c r="D288" s="186" t="s">
        <v>135</v>
      </c>
      <c r="E288" s="196" t="s">
        <v>19</v>
      </c>
      <c r="F288" s="197" t="s">
        <v>449</v>
      </c>
      <c r="G288" s="195"/>
      <c r="H288" s="198">
        <v>17.100000000000001</v>
      </c>
      <c r="I288" s="199"/>
      <c r="J288" s="195"/>
      <c r="K288" s="195"/>
      <c r="L288" s="200"/>
      <c r="M288" s="201"/>
      <c r="N288" s="202"/>
      <c r="O288" s="202"/>
      <c r="P288" s="202"/>
      <c r="Q288" s="202"/>
      <c r="R288" s="202"/>
      <c r="S288" s="202"/>
      <c r="T288" s="203"/>
      <c r="AT288" s="204" t="s">
        <v>135</v>
      </c>
      <c r="AU288" s="204" t="s">
        <v>82</v>
      </c>
      <c r="AV288" s="13" t="s">
        <v>82</v>
      </c>
      <c r="AW288" s="13" t="s">
        <v>33</v>
      </c>
      <c r="AX288" s="13" t="s">
        <v>71</v>
      </c>
      <c r="AY288" s="204" t="s">
        <v>120</v>
      </c>
    </row>
    <row r="289" spans="1:65" s="2" customFormat="1" ht="16.5" customHeight="1">
      <c r="A289" s="34"/>
      <c r="B289" s="35"/>
      <c r="C289" s="173" t="s">
        <v>450</v>
      </c>
      <c r="D289" s="173" t="s">
        <v>122</v>
      </c>
      <c r="E289" s="174" t="s">
        <v>451</v>
      </c>
      <c r="F289" s="175" t="s">
        <v>452</v>
      </c>
      <c r="G289" s="176" t="s">
        <v>154</v>
      </c>
      <c r="H289" s="177">
        <v>8.8000000000000007</v>
      </c>
      <c r="I289" s="178"/>
      <c r="J289" s="179">
        <f>ROUND(I289*H289,2)</f>
        <v>0</v>
      </c>
      <c r="K289" s="175" t="s">
        <v>126</v>
      </c>
      <c r="L289" s="39"/>
      <c r="M289" s="180" t="s">
        <v>19</v>
      </c>
      <c r="N289" s="181" t="s">
        <v>42</v>
      </c>
      <c r="O289" s="64"/>
      <c r="P289" s="182">
        <f>O289*H289</f>
        <v>0</v>
      </c>
      <c r="Q289" s="182">
        <v>1.8907700000000001</v>
      </c>
      <c r="R289" s="182">
        <f>Q289*H289</f>
        <v>16.638776000000004</v>
      </c>
      <c r="S289" s="182">
        <v>0</v>
      </c>
      <c r="T289" s="183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84" t="s">
        <v>127</v>
      </c>
      <c r="AT289" s="184" t="s">
        <v>122</v>
      </c>
      <c r="AU289" s="184" t="s">
        <v>82</v>
      </c>
      <c r="AY289" s="17" t="s">
        <v>120</v>
      </c>
      <c r="BE289" s="185">
        <f>IF(N289="základní",J289,0)</f>
        <v>0</v>
      </c>
      <c r="BF289" s="185">
        <f>IF(N289="snížená",J289,0)</f>
        <v>0</v>
      </c>
      <c r="BG289" s="185">
        <f>IF(N289="zákl. přenesená",J289,0)</f>
        <v>0</v>
      </c>
      <c r="BH289" s="185">
        <f>IF(N289="sníž. přenesená",J289,0)</f>
        <v>0</v>
      </c>
      <c r="BI289" s="185">
        <f>IF(N289="nulová",J289,0)</f>
        <v>0</v>
      </c>
      <c r="BJ289" s="17" t="s">
        <v>79</v>
      </c>
      <c r="BK289" s="185">
        <f>ROUND(I289*H289,2)</f>
        <v>0</v>
      </c>
      <c r="BL289" s="17" t="s">
        <v>127</v>
      </c>
      <c r="BM289" s="184" t="s">
        <v>453</v>
      </c>
    </row>
    <row r="290" spans="1:65" s="2" customFormat="1" ht="11.25">
      <c r="A290" s="34"/>
      <c r="B290" s="35"/>
      <c r="C290" s="36"/>
      <c r="D290" s="186" t="s">
        <v>129</v>
      </c>
      <c r="E290" s="36"/>
      <c r="F290" s="187" t="s">
        <v>454</v>
      </c>
      <c r="G290" s="36"/>
      <c r="H290" s="36"/>
      <c r="I290" s="188"/>
      <c r="J290" s="36"/>
      <c r="K290" s="36"/>
      <c r="L290" s="39"/>
      <c r="M290" s="189"/>
      <c r="N290" s="190"/>
      <c r="O290" s="64"/>
      <c r="P290" s="64"/>
      <c r="Q290" s="64"/>
      <c r="R290" s="64"/>
      <c r="S290" s="64"/>
      <c r="T290" s="65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T290" s="17" t="s">
        <v>129</v>
      </c>
      <c r="AU290" s="17" t="s">
        <v>82</v>
      </c>
    </row>
    <row r="291" spans="1:65" s="2" customFormat="1" ht="11.25">
      <c r="A291" s="34"/>
      <c r="B291" s="35"/>
      <c r="C291" s="36"/>
      <c r="D291" s="191" t="s">
        <v>131</v>
      </c>
      <c r="E291" s="36"/>
      <c r="F291" s="192" t="s">
        <v>455</v>
      </c>
      <c r="G291" s="36"/>
      <c r="H291" s="36"/>
      <c r="I291" s="188"/>
      <c r="J291" s="36"/>
      <c r="K291" s="36"/>
      <c r="L291" s="39"/>
      <c r="M291" s="189"/>
      <c r="N291" s="190"/>
      <c r="O291" s="64"/>
      <c r="P291" s="64"/>
      <c r="Q291" s="64"/>
      <c r="R291" s="64"/>
      <c r="S291" s="64"/>
      <c r="T291" s="65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T291" s="17" t="s">
        <v>131</v>
      </c>
      <c r="AU291" s="17" t="s">
        <v>82</v>
      </c>
    </row>
    <row r="292" spans="1:65" s="13" customFormat="1" ht="11.25">
      <c r="B292" s="194"/>
      <c r="C292" s="195"/>
      <c r="D292" s="186" t="s">
        <v>135</v>
      </c>
      <c r="E292" s="196" t="s">
        <v>19</v>
      </c>
      <c r="F292" s="197" t="s">
        <v>456</v>
      </c>
      <c r="G292" s="195"/>
      <c r="H292" s="198">
        <v>8.8000000000000007</v>
      </c>
      <c r="I292" s="199"/>
      <c r="J292" s="195"/>
      <c r="K292" s="195"/>
      <c r="L292" s="200"/>
      <c r="M292" s="201"/>
      <c r="N292" s="202"/>
      <c r="O292" s="202"/>
      <c r="P292" s="202"/>
      <c r="Q292" s="202"/>
      <c r="R292" s="202"/>
      <c r="S292" s="202"/>
      <c r="T292" s="203"/>
      <c r="AT292" s="204" t="s">
        <v>135</v>
      </c>
      <c r="AU292" s="204" t="s">
        <v>82</v>
      </c>
      <c r="AV292" s="13" t="s">
        <v>82</v>
      </c>
      <c r="AW292" s="13" t="s">
        <v>33</v>
      </c>
      <c r="AX292" s="13" t="s">
        <v>79</v>
      </c>
      <c r="AY292" s="204" t="s">
        <v>120</v>
      </c>
    </row>
    <row r="293" spans="1:65" s="2" customFormat="1" ht="16.5" customHeight="1">
      <c r="A293" s="34"/>
      <c r="B293" s="35"/>
      <c r="C293" s="173" t="s">
        <v>457</v>
      </c>
      <c r="D293" s="173" t="s">
        <v>122</v>
      </c>
      <c r="E293" s="174" t="s">
        <v>458</v>
      </c>
      <c r="F293" s="175" t="s">
        <v>459</v>
      </c>
      <c r="G293" s="176" t="s">
        <v>154</v>
      </c>
      <c r="H293" s="177">
        <v>1.3580000000000001</v>
      </c>
      <c r="I293" s="178"/>
      <c r="J293" s="179">
        <f>ROUND(I293*H293,2)</f>
        <v>0</v>
      </c>
      <c r="K293" s="175" t="s">
        <v>126</v>
      </c>
      <c r="L293" s="39"/>
      <c r="M293" s="180" t="s">
        <v>19</v>
      </c>
      <c r="N293" s="181" t="s">
        <v>42</v>
      </c>
      <c r="O293" s="64"/>
      <c r="P293" s="182">
        <f>O293*H293</f>
        <v>0</v>
      </c>
      <c r="Q293" s="182">
        <v>2.3010199999999998</v>
      </c>
      <c r="R293" s="182">
        <f>Q293*H293</f>
        <v>3.1247851600000001</v>
      </c>
      <c r="S293" s="182">
        <v>0</v>
      </c>
      <c r="T293" s="183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84" t="s">
        <v>127</v>
      </c>
      <c r="AT293" s="184" t="s">
        <v>122</v>
      </c>
      <c r="AU293" s="184" t="s">
        <v>82</v>
      </c>
      <c r="AY293" s="17" t="s">
        <v>120</v>
      </c>
      <c r="BE293" s="185">
        <f>IF(N293="základní",J293,0)</f>
        <v>0</v>
      </c>
      <c r="BF293" s="185">
        <f>IF(N293="snížená",J293,0)</f>
        <v>0</v>
      </c>
      <c r="BG293" s="185">
        <f>IF(N293="zákl. přenesená",J293,0)</f>
        <v>0</v>
      </c>
      <c r="BH293" s="185">
        <f>IF(N293="sníž. přenesená",J293,0)</f>
        <v>0</v>
      </c>
      <c r="BI293" s="185">
        <f>IF(N293="nulová",J293,0)</f>
        <v>0</v>
      </c>
      <c r="BJ293" s="17" t="s">
        <v>79</v>
      </c>
      <c r="BK293" s="185">
        <f>ROUND(I293*H293,2)</f>
        <v>0</v>
      </c>
      <c r="BL293" s="17" t="s">
        <v>127</v>
      </c>
      <c r="BM293" s="184" t="s">
        <v>460</v>
      </c>
    </row>
    <row r="294" spans="1:65" s="2" customFormat="1" ht="19.5">
      <c r="A294" s="34"/>
      <c r="B294" s="35"/>
      <c r="C294" s="36"/>
      <c r="D294" s="186" t="s">
        <v>129</v>
      </c>
      <c r="E294" s="36"/>
      <c r="F294" s="187" t="s">
        <v>461</v>
      </c>
      <c r="G294" s="36"/>
      <c r="H294" s="36"/>
      <c r="I294" s="188"/>
      <c r="J294" s="36"/>
      <c r="K294" s="36"/>
      <c r="L294" s="39"/>
      <c r="M294" s="189"/>
      <c r="N294" s="190"/>
      <c r="O294" s="64"/>
      <c r="P294" s="64"/>
      <c r="Q294" s="64"/>
      <c r="R294" s="64"/>
      <c r="S294" s="64"/>
      <c r="T294" s="65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T294" s="17" t="s">
        <v>129</v>
      </c>
      <c r="AU294" s="17" t="s">
        <v>82</v>
      </c>
    </row>
    <row r="295" spans="1:65" s="2" customFormat="1" ht="11.25">
      <c r="A295" s="34"/>
      <c r="B295" s="35"/>
      <c r="C295" s="36"/>
      <c r="D295" s="191" t="s">
        <v>131</v>
      </c>
      <c r="E295" s="36"/>
      <c r="F295" s="192" t="s">
        <v>462</v>
      </c>
      <c r="G295" s="36"/>
      <c r="H295" s="36"/>
      <c r="I295" s="188"/>
      <c r="J295" s="36"/>
      <c r="K295" s="36"/>
      <c r="L295" s="39"/>
      <c r="M295" s="189"/>
      <c r="N295" s="190"/>
      <c r="O295" s="64"/>
      <c r="P295" s="64"/>
      <c r="Q295" s="64"/>
      <c r="R295" s="64"/>
      <c r="S295" s="64"/>
      <c r="T295" s="65"/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T295" s="17" t="s">
        <v>131</v>
      </c>
      <c r="AU295" s="17" t="s">
        <v>82</v>
      </c>
    </row>
    <row r="296" spans="1:65" s="13" customFormat="1" ht="11.25">
      <c r="B296" s="194"/>
      <c r="C296" s="195"/>
      <c r="D296" s="186" t="s">
        <v>135</v>
      </c>
      <c r="E296" s="196" t="s">
        <v>19</v>
      </c>
      <c r="F296" s="197" t="s">
        <v>463</v>
      </c>
      <c r="G296" s="195"/>
      <c r="H296" s="198">
        <v>1.3580000000000001</v>
      </c>
      <c r="I296" s="199"/>
      <c r="J296" s="195"/>
      <c r="K296" s="195"/>
      <c r="L296" s="200"/>
      <c r="M296" s="201"/>
      <c r="N296" s="202"/>
      <c r="O296" s="202"/>
      <c r="P296" s="202"/>
      <c r="Q296" s="202"/>
      <c r="R296" s="202"/>
      <c r="S296" s="202"/>
      <c r="T296" s="203"/>
      <c r="AT296" s="204" t="s">
        <v>135</v>
      </c>
      <c r="AU296" s="204" t="s">
        <v>82</v>
      </c>
      <c r="AV296" s="13" t="s">
        <v>82</v>
      </c>
      <c r="AW296" s="13" t="s">
        <v>33</v>
      </c>
      <c r="AX296" s="13" t="s">
        <v>79</v>
      </c>
      <c r="AY296" s="204" t="s">
        <v>120</v>
      </c>
    </row>
    <row r="297" spans="1:65" s="2" customFormat="1" ht="16.5" customHeight="1">
      <c r="A297" s="34"/>
      <c r="B297" s="35"/>
      <c r="C297" s="173" t="s">
        <v>464</v>
      </c>
      <c r="D297" s="173" t="s">
        <v>122</v>
      </c>
      <c r="E297" s="174" t="s">
        <v>465</v>
      </c>
      <c r="F297" s="175" t="s">
        <v>466</v>
      </c>
      <c r="G297" s="176" t="s">
        <v>125</v>
      </c>
      <c r="H297" s="177">
        <v>2.8</v>
      </c>
      <c r="I297" s="178"/>
      <c r="J297" s="179">
        <f>ROUND(I297*H297,2)</f>
        <v>0</v>
      </c>
      <c r="K297" s="175" t="s">
        <v>126</v>
      </c>
      <c r="L297" s="39"/>
      <c r="M297" s="180" t="s">
        <v>19</v>
      </c>
      <c r="N297" s="181" t="s">
        <v>42</v>
      </c>
      <c r="O297" s="64"/>
      <c r="P297" s="182">
        <f>O297*H297</f>
        <v>0</v>
      </c>
      <c r="Q297" s="182">
        <v>6.3200000000000001E-3</v>
      </c>
      <c r="R297" s="182">
        <f>Q297*H297</f>
        <v>1.7696E-2</v>
      </c>
      <c r="S297" s="182">
        <v>0</v>
      </c>
      <c r="T297" s="183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84" t="s">
        <v>127</v>
      </c>
      <c r="AT297" s="184" t="s">
        <v>122</v>
      </c>
      <c r="AU297" s="184" t="s">
        <v>82</v>
      </c>
      <c r="AY297" s="17" t="s">
        <v>120</v>
      </c>
      <c r="BE297" s="185">
        <f>IF(N297="základní",J297,0)</f>
        <v>0</v>
      </c>
      <c r="BF297" s="185">
        <f>IF(N297="snížená",J297,0)</f>
        <v>0</v>
      </c>
      <c r="BG297" s="185">
        <f>IF(N297="zákl. přenesená",J297,0)</f>
        <v>0</v>
      </c>
      <c r="BH297" s="185">
        <f>IF(N297="sníž. přenesená",J297,0)</f>
        <v>0</v>
      </c>
      <c r="BI297" s="185">
        <f>IF(N297="nulová",J297,0)</f>
        <v>0</v>
      </c>
      <c r="BJ297" s="17" t="s">
        <v>79</v>
      </c>
      <c r="BK297" s="185">
        <f>ROUND(I297*H297,2)</f>
        <v>0</v>
      </c>
      <c r="BL297" s="17" t="s">
        <v>127</v>
      </c>
      <c r="BM297" s="184" t="s">
        <v>467</v>
      </c>
    </row>
    <row r="298" spans="1:65" s="2" customFormat="1" ht="11.25">
      <c r="A298" s="34"/>
      <c r="B298" s="35"/>
      <c r="C298" s="36"/>
      <c r="D298" s="186" t="s">
        <v>129</v>
      </c>
      <c r="E298" s="36"/>
      <c r="F298" s="187" t="s">
        <v>468</v>
      </c>
      <c r="G298" s="36"/>
      <c r="H298" s="36"/>
      <c r="I298" s="188"/>
      <c r="J298" s="36"/>
      <c r="K298" s="36"/>
      <c r="L298" s="39"/>
      <c r="M298" s="189"/>
      <c r="N298" s="190"/>
      <c r="O298" s="64"/>
      <c r="P298" s="64"/>
      <c r="Q298" s="64"/>
      <c r="R298" s="64"/>
      <c r="S298" s="64"/>
      <c r="T298" s="65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T298" s="17" t="s">
        <v>129</v>
      </c>
      <c r="AU298" s="17" t="s">
        <v>82</v>
      </c>
    </row>
    <row r="299" spans="1:65" s="2" customFormat="1" ht="11.25">
      <c r="A299" s="34"/>
      <c r="B299" s="35"/>
      <c r="C299" s="36"/>
      <c r="D299" s="191" t="s">
        <v>131</v>
      </c>
      <c r="E299" s="36"/>
      <c r="F299" s="192" t="s">
        <v>469</v>
      </c>
      <c r="G299" s="36"/>
      <c r="H299" s="36"/>
      <c r="I299" s="188"/>
      <c r="J299" s="36"/>
      <c r="K299" s="36"/>
      <c r="L299" s="39"/>
      <c r="M299" s="189"/>
      <c r="N299" s="190"/>
      <c r="O299" s="64"/>
      <c r="P299" s="64"/>
      <c r="Q299" s="64"/>
      <c r="R299" s="64"/>
      <c r="S299" s="64"/>
      <c r="T299" s="65"/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T299" s="17" t="s">
        <v>131</v>
      </c>
      <c r="AU299" s="17" t="s">
        <v>82</v>
      </c>
    </row>
    <row r="300" spans="1:65" s="13" customFormat="1" ht="11.25">
      <c r="B300" s="194"/>
      <c r="C300" s="195"/>
      <c r="D300" s="186" t="s">
        <v>135</v>
      </c>
      <c r="E300" s="196" t="s">
        <v>19</v>
      </c>
      <c r="F300" s="197" t="s">
        <v>470</v>
      </c>
      <c r="G300" s="195"/>
      <c r="H300" s="198">
        <v>2.8</v>
      </c>
      <c r="I300" s="199"/>
      <c r="J300" s="195"/>
      <c r="K300" s="195"/>
      <c r="L300" s="200"/>
      <c r="M300" s="201"/>
      <c r="N300" s="202"/>
      <c r="O300" s="202"/>
      <c r="P300" s="202"/>
      <c r="Q300" s="202"/>
      <c r="R300" s="202"/>
      <c r="S300" s="202"/>
      <c r="T300" s="203"/>
      <c r="AT300" s="204" t="s">
        <v>135</v>
      </c>
      <c r="AU300" s="204" t="s">
        <v>82</v>
      </c>
      <c r="AV300" s="13" t="s">
        <v>82</v>
      </c>
      <c r="AW300" s="13" t="s">
        <v>33</v>
      </c>
      <c r="AX300" s="13" t="s">
        <v>79</v>
      </c>
      <c r="AY300" s="204" t="s">
        <v>120</v>
      </c>
    </row>
    <row r="301" spans="1:65" s="2" customFormat="1" ht="16.5" customHeight="1">
      <c r="A301" s="34"/>
      <c r="B301" s="35"/>
      <c r="C301" s="173" t="s">
        <v>471</v>
      </c>
      <c r="D301" s="173" t="s">
        <v>122</v>
      </c>
      <c r="E301" s="174" t="s">
        <v>472</v>
      </c>
      <c r="F301" s="175" t="s">
        <v>473</v>
      </c>
      <c r="G301" s="176" t="s">
        <v>125</v>
      </c>
      <c r="H301" s="177">
        <v>21.734999999999999</v>
      </c>
      <c r="I301" s="178"/>
      <c r="J301" s="179">
        <f>ROUND(I301*H301,2)</f>
        <v>0</v>
      </c>
      <c r="K301" s="175" t="s">
        <v>126</v>
      </c>
      <c r="L301" s="39"/>
      <c r="M301" s="180" t="s">
        <v>19</v>
      </c>
      <c r="N301" s="181" t="s">
        <v>42</v>
      </c>
      <c r="O301" s="64"/>
      <c r="P301" s="182">
        <f>O301*H301</f>
        <v>0</v>
      </c>
      <c r="Q301" s="182">
        <v>0.74326999999999999</v>
      </c>
      <c r="R301" s="182">
        <f>Q301*H301</f>
        <v>16.15497345</v>
      </c>
      <c r="S301" s="182">
        <v>0</v>
      </c>
      <c r="T301" s="183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84" t="s">
        <v>127</v>
      </c>
      <c r="AT301" s="184" t="s">
        <v>122</v>
      </c>
      <c r="AU301" s="184" t="s">
        <v>82</v>
      </c>
      <c r="AY301" s="17" t="s">
        <v>120</v>
      </c>
      <c r="BE301" s="185">
        <f>IF(N301="základní",J301,0)</f>
        <v>0</v>
      </c>
      <c r="BF301" s="185">
        <f>IF(N301="snížená",J301,0)</f>
        <v>0</v>
      </c>
      <c r="BG301" s="185">
        <f>IF(N301="zákl. přenesená",J301,0)</f>
        <v>0</v>
      </c>
      <c r="BH301" s="185">
        <f>IF(N301="sníž. přenesená",J301,0)</f>
        <v>0</v>
      </c>
      <c r="BI301" s="185">
        <f>IF(N301="nulová",J301,0)</f>
        <v>0</v>
      </c>
      <c r="BJ301" s="17" t="s">
        <v>79</v>
      </c>
      <c r="BK301" s="185">
        <f>ROUND(I301*H301,2)</f>
        <v>0</v>
      </c>
      <c r="BL301" s="17" t="s">
        <v>127</v>
      </c>
      <c r="BM301" s="184" t="s">
        <v>474</v>
      </c>
    </row>
    <row r="302" spans="1:65" s="2" customFormat="1" ht="11.25">
      <c r="A302" s="34"/>
      <c r="B302" s="35"/>
      <c r="C302" s="36"/>
      <c r="D302" s="186" t="s">
        <v>129</v>
      </c>
      <c r="E302" s="36"/>
      <c r="F302" s="187" t="s">
        <v>475</v>
      </c>
      <c r="G302" s="36"/>
      <c r="H302" s="36"/>
      <c r="I302" s="188"/>
      <c r="J302" s="36"/>
      <c r="K302" s="36"/>
      <c r="L302" s="39"/>
      <c r="M302" s="189"/>
      <c r="N302" s="190"/>
      <c r="O302" s="64"/>
      <c r="P302" s="64"/>
      <c r="Q302" s="64"/>
      <c r="R302" s="64"/>
      <c r="S302" s="64"/>
      <c r="T302" s="65"/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T302" s="17" t="s">
        <v>129</v>
      </c>
      <c r="AU302" s="17" t="s">
        <v>82</v>
      </c>
    </row>
    <row r="303" spans="1:65" s="2" customFormat="1" ht="11.25">
      <c r="A303" s="34"/>
      <c r="B303" s="35"/>
      <c r="C303" s="36"/>
      <c r="D303" s="191" t="s">
        <v>131</v>
      </c>
      <c r="E303" s="36"/>
      <c r="F303" s="192" t="s">
        <v>476</v>
      </c>
      <c r="G303" s="36"/>
      <c r="H303" s="36"/>
      <c r="I303" s="188"/>
      <c r="J303" s="36"/>
      <c r="K303" s="36"/>
      <c r="L303" s="39"/>
      <c r="M303" s="189"/>
      <c r="N303" s="190"/>
      <c r="O303" s="64"/>
      <c r="P303" s="64"/>
      <c r="Q303" s="64"/>
      <c r="R303" s="64"/>
      <c r="S303" s="64"/>
      <c r="T303" s="65"/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T303" s="17" t="s">
        <v>131</v>
      </c>
      <c r="AU303" s="17" t="s">
        <v>82</v>
      </c>
    </row>
    <row r="304" spans="1:65" s="13" customFormat="1" ht="11.25">
      <c r="B304" s="194"/>
      <c r="C304" s="195"/>
      <c r="D304" s="186" t="s">
        <v>135</v>
      </c>
      <c r="E304" s="196" t="s">
        <v>19</v>
      </c>
      <c r="F304" s="197" t="s">
        <v>448</v>
      </c>
      <c r="G304" s="195"/>
      <c r="H304" s="198">
        <v>4.6349999999999998</v>
      </c>
      <c r="I304" s="199"/>
      <c r="J304" s="195"/>
      <c r="K304" s="195"/>
      <c r="L304" s="200"/>
      <c r="M304" s="201"/>
      <c r="N304" s="202"/>
      <c r="O304" s="202"/>
      <c r="P304" s="202"/>
      <c r="Q304" s="202"/>
      <c r="R304" s="202"/>
      <c r="S304" s="202"/>
      <c r="T304" s="203"/>
      <c r="AT304" s="204" t="s">
        <v>135</v>
      </c>
      <c r="AU304" s="204" t="s">
        <v>82</v>
      </c>
      <c r="AV304" s="13" t="s">
        <v>82</v>
      </c>
      <c r="AW304" s="13" t="s">
        <v>33</v>
      </c>
      <c r="AX304" s="13" t="s">
        <v>71</v>
      </c>
      <c r="AY304" s="204" t="s">
        <v>120</v>
      </c>
    </row>
    <row r="305" spans="1:65" s="13" customFormat="1" ht="11.25">
      <c r="B305" s="194"/>
      <c r="C305" s="195"/>
      <c r="D305" s="186" t="s">
        <v>135</v>
      </c>
      <c r="E305" s="196" t="s">
        <v>19</v>
      </c>
      <c r="F305" s="197" t="s">
        <v>449</v>
      </c>
      <c r="G305" s="195"/>
      <c r="H305" s="198">
        <v>17.100000000000001</v>
      </c>
      <c r="I305" s="199"/>
      <c r="J305" s="195"/>
      <c r="K305" s="195"/>
      <c r="L305" s="200"/>
      <c r="M305" s="201"/>
      <c r="N305" s="202"/>
      <c r="O305" s="202"/>
      <c r="P305" s="202"/>
      <c r="Q305" s="202"/>
      <c r="R305" s="202"/>
      <c r="S305" s="202"/>
      <c r="T305" s="203"/>
      <c r="AT305" s="204" t="s">
        <v>135</v>
      </c>
      <c r="AU305" s="204" t="s">
        <v>82</v>
      </c>
      <c r="AV305" s="13" t="s">
        <v>82</v>
      </c>
      <c r="AW305" s="13" t="s">
        <v>33</v>
      </c>
      <c r="AX305" s="13" t="s">
        <v>71</v>
      </c>
      <c r="AY305" s="204" t="s">
        <v>120</v>
      </c>
    </row>
    <row r="306" spans="1:65" s="12" customFormat="1" ht="22.9" customHeight="1">
      <c r="B306" s="157"/>
      <c r="C306" s="158"/>
      <c r="D306" s="159" t="s">
        <v>70</v>
      </c>
      <c r="E306" s="171" t="s">
        <v>159</v>
      </c>
      <c r="F306" s="171" t="s">
        <v>477</v>
      </c>
      <c r="G306" s="158"/>
      <c r="H306" s="158"/>
      <c r="I306" s="161"/>
      <c r="J306" s="172">
        <f>BK306</f>
        <v>0</v>
      </c>
      <c r="K306" s="158"/>
      <c r="L306" s="163"/>
      <c r="M306" s="164"/>
      <c r="N306" s="165"/>
      <c r="O306" s="165"/>
      <c r="P306" s="166">
        <f>SUM(P307:P352)</f>
        <v>0</v>
      </c>
      <c r="Q306" s="165"/>
      <c r="R306" s="166">
        <f>SUM(R307:R352)</f>
        <v>3563.28208</v>
      </c>
      <c r="S306" s="165"/>
      <c r="T306" s="167">
        <f>SUM(T307:T352)</f>
        <v>0</v>
      </c>
      <c r="AR306" s="168" t="s">
        <v>79</v>
      </c>
      <c r="AT306" s="169" t="s">
        <v>70</v>
      </c>
      <c r="AU306" s="169" t="s">
        <v>79</v>
      </c>
      <c r="AY306" s="168" t="s">
        <v>120</v>
      </c>
      <c r="BK306" s="170">
        <f>SUM(BK307:BK352)</f>
        <v>0</v>
      </c>
    </row>
    <row r="307" spans="1:65" s="2" customFormat="1" ht="24.2" customHeight="1">
      <c r="A307" s="34"/>
      <c r="B307" s="35"/>
      <c r="C307" s="173" t="s">
        <v>478</v>
      </c>
      <c r="D307" s="173" t="s">
        <v>122</v>
      </c>
      <c r="E307" s="174" t="s">
        <v>479</v>
      </c>
      <c r="F307" s="175" t="s">
        <v>480</v>
      </c>
      <c r="G307" s="176" t="s">
        <v>125</v>
      </c>
      <c r="H307" s="177">
        <v>4282.59</v>
      </c>
      <c r="I307" s="178"/>
      <c r="J307" s="179">
        <f>ROUND(I307*H307,2)</f>
        <v>0</v>
      </c>
      <c r="K307" s="175" t="s">
        <v>126</v>
      </c>
      <c r="L307" s="39"/>
      <c r="M307" s="180" t="s">
        <v>19</v>
      </c>
      <c r="N307" s="181" t="s">
        <v>42</v>
      </c>
      <c r="O307" s="64"/>
      <c r="P307" s="182">
        <f>O307*H307</f>
        <v>0</v>
      </c>
      <c r="Q307" s="182">
        <v>0</v>
      </c>
      <c r="R307" s="182">
        <f>Q307*H307</f>
        <v>0</v>
      </c>
      <c r="S307" s="182">
        <v>0</v>
      </c>
      <c r="T307" s="183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84" t="s">
        <v>127</v>
      </c>
      <c r="AT307" s="184" t="s">
        <v>122</v>
      </c>
      <c r="AU307" s="184" t="s">
        <v>82</v>
      </c>
      <c r="AY307" s="17" t="s">
        <v>120</v>
      </c>
      <c r="BE307" s="185">
        <f>IF(N307="základní",J307,0)</f>
        <v>0</v>
      </c>
      <c r="BF307" s="185">
        <f>IF(N307="snížená",J307,0)</f>
        <v>0</v>
      </c>
      <c r="BG307" s="185">
        <f>IF(N307="zákl. přenesená",J307,0)</f>
        <v>0</v>
      </c>
      <c r="BH307" s="185">
        <f>IF(N307="sníž. přenesená",J307,0)</f>
        <v>0</v>
      </c>
      <c r="BI307" s="185">
        <f>IF(N307="nulová",J307,0)</f>
        <v>0</v>
      </c>
      <c r="BJ307" s="17" t="s">
        <v>79</v>
      </c>
      <c r="BK307" s="185">
        <f>ROUND(I307*H307,2)</f>
        <v>0</v>
      </c>
      <c r="BL307" s="17" t="s">
        <v>127</v>
      </c>
      <c r="BM307" s="184" t="s">
        <v>481</v>
      </c>
    </row>
    <row r="308" spans="1:65" s="2" customFormat="1" ht="29.25">
      <c r="A308" s="34"/>
      <c r="B308" s="35"/>
      <c r="C308" s="36"/>
      <c r="D308" s="186" t="s">
        <v>129</v>
      </c>
      <c r="E308" s="36"/>
      <c r="F308" s="187" t="s">
        <v>482</v>
      </c>
      <c r="G308" s="36"/>
      <c r="H308" s="36"/>
      <c r="I308" s="188"/>
      <c r="J308" s="36"/>
      <c r="K308" s="36"/>
      <c r="L308" s="39"/>
      <c r="M308" s="189"/>
      <c r="N308" s="190"/>
      <c r="O308" s="64"/>
      <c r="P308" s="64"/>
      <c r="Q308" s="64"/>
      <c r="R308" s="64"/>
      <c r="S308" s="64"/>
      <c r="T308" s="65"/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T308" s="17" t="s">
        <v>129</v>
      </c>
      <c r="AU308" s="17" t="s">
        <v>82</v>
      </c>
    </row>
    <row r="309" spans="1:65" s="2" customFormat="1" ht="11.25">
      <c r="A309" s="34"/>
      <c r="B309" s="35"/>
      <c r="C309" s="36"/>
      <c r="D309" s="191" t="s">
        <v>131</v>
      </c>
      <c r="E309" s="36"/>
      <c r="F309" s="192" t="s">
        <v>483</v>
      </c>
      <c r="G309" s="36"/>
      <c r="H309" s="36"/>
      <c r="I309" s="188"/>
      <c r="J309" s="36"/>
      <c r="K309" s="36"/>
      <c r="L309" s="39"/>
      <c r="M309" s="189"/>
      <c r="N309" s="190"/>
      <c r="O309" s="64"/>
      <c r="P309" s="64"/>
      <c r="Q309" s="64"/>
      <c r="R309" s="64"/>
      <c r="S309" s="64"/>
      <c r="T309" s="65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T309" s="17" t="s">
        <v>131</v>
      </c>
      <c r="AU309" s="17" t="s">
        <v>82</v>
      </c>
    </row>
    <row r="310" spans="1:65" s="13" customFormat="1" ht="11.25">
      <c r="B310" s="194"/>
      <c r="C310" s="195"/>
      <c r="D310" s="186" t="s">
        <v>135</v>
      </c>
      <c r="E310" s="196" t="s">
        <v>19</v>
      </c>
      <c r="F310" s="197" t="s">
        <v>484</v>
      </c>
      <c r="G310" s="195"/>
      <c r="H310" s="198">
        <v>3947.69</v>
      </c>
      <c r="I310" s="199"/>
      <c r="J310" s="195"/>
      <c r="K310" s="195"/>
      <c r="L310" s="200"/>
      <c r="M310" s="201"/>
      <c r="N310" s="202"/>
      <c r="O310" s="202"/>
      <c r="P310" s="202"/>
      <c r="Q310" s="202"/>
      <c r="R310" s="202"/>
      <c r="S310" s="202"/>
      <c r="T310" s="203"/>
      <c r="AT310" s="204" t="s">
        <v>135</v>
      </c>
      <c r="AU310" s="204" t="s">
        <v>82</v>
      </c>
      <c r="AV310" s="13" t="s">
        <v>82</v>
      </c>
      <c r="AW310" s="13" t="s">
        <v>33</v>
      </c>
      <c r="AX310" s="13" t="s">
        <v>71</v>
      </c>
      <c r="AY310" s="204" t="s">
        <v>120</v>
      </c>
    </row>
    <row r="311" spans="1:65" s="13" customFormat="1" ht="11.25">
      <c r="B311" s="194"/>
      <c r="C311" s="195"/>
      <c r="D311" s="186" t="s">
        <v>135</v>
      </c>
      <c r="E311" s="196" t="s">
        <v>19</v>
      </c>
      <c r="F311" s="197" t="s">
        <v>330</v>
      </c>
      <c r="G311" s="195"/>
      <c r="H311" s="198">
        <v>334.9</v>
      </c>
      <c r="I311" s="199"/>
      <c r="J311" s="195"/>
      <c r="K311" s="195"/>
      <c r="L311" s="200"/>
      <c r="M311" s="201"/>
      <c r="N311" s="202"/>
      <c r="O311" s="202"/>
      <c r="P311" s="202"/>
      <c r="Q311" s="202"/>
      <c r="R311" s="202"/>
      <c r="S311" s="202"/>
      <c r="T311" s="203"/>
      <c r="AT311" s="204" t="s">
        <v>135</v>
      </c>
      <c r="AU311" s="204" t="s">
        <v>82</v>
      </c>
      <c r="AV311" s="13" t="s">
        <v>82</v>
      </c>
      <c r="AW311" s="13" t="s">
        <v>33</v>
      </c>
      <c r="AX311" s="13" t="s">
        <v>71</v>
      </c>
      <c r="AY311" s="204" t="s">
        <v>120</v>
      </c>
    </row>
    <row r="312" spans="1:65" s="2" customFormat="1" ht="16.5" customHeight="1">
      <c r="A312" s="34"/>
      <c r="B312" s="35"/>
      <c r="C312" s="205" t="s">
        <v>485</v>
      </c>
      <c r="D312" s="205" t="s">
        <v>233</v>
      </c>
      <c r="E312" s="206" t="s">
        <v>486</v>
      </c>
      <c r="F312" s="207" t="s">
        <v>487</v>
      </c>
      <c r="G312" s="208" t="s">
        <v>236</v>
      </c>
      <c r="H312" s="209">
        <v>189.29</v>
      </c>
      <c r="I312" s="210"/>
      <c r="J312" s="211">
        <f>ROUND(I312*H312,2)</f>
        <v>0</v>
      </c>
      <c r="K312" s="207" t="s">
        <v>126</v>
      </c>
      <c r="L312" s="212"/>
      <c r="M312" s="213" t="s">
        <v>19</v>
      </c>
      <c r="N312" s="214" t="s">
        <v>42</v>
      </c>
      <c r="O312" s="64"/>
      <c r="P312" s="182">
        <f>O312*H312</f>
        <v>0</v>
      </c>
      <c r="Q312" s="182">
        <v>1</v>
      </c>
      <c r="R312" s="182">
        <f>Q312*H312</f>
        <v>189.29</v>
      </c>
      <c r="S312" s="182">
        <v>0</v>
      </c>
      <c r="T312" s="183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184" t="s">
        <v>183</v>
      </c>
      <c r="AT312" s="184" t="s">
        <v>233</v>
      </c>
      <c r="AU312" s="184" t="s">
        <v>82</v>
      </c>
      <c r="AY312" s="17" t="s">
        <v>120</v>
      </c>
      <c r="BE312" s="185">
        <f>IF(N312="základní",J312,0)</f>
        <v>0</v>
      </c>
      <c r="BF312" s="185">
        <f>IF(N312="snížená",J312,0)</f>
        <v>0</v>
      </c>
      <c r="BG312" s="185">
        <f>IF(N312="zákl. přenesená",J312,0)</f>
        <v>0</v>
      </c>
      <c r="BH312" s="185">
        <f>IF(N312="sníž. přenesená",J312,0)</f>
        <v>0</v>
      </c>
      <c r="BI312" s="185">
        <f>IF(N312="nulová",J312,0)</f>
        <v>0</v>
      </c>
      <c r="BJ312" s="17" t="s">
        <v>79</v>
      </c>
      <c r="BK312" s="185">
        <f>ROUND(I312*H312,2)</f>
        <v>0</v>
      </c>
      <c r="BL312" s="17" t="s">
        <v>127</v>
      </c>
      <c r="BM312" s="184" t="s">
        <v>488</v>
      </c>
    </row>
    <row r="313" spans="1:65" s="2" customFormat="1" ht="11.25">
      <c r="A313" s="34"/>
      <c r="B313" s="35"/>
      <c r="C313" s="36"/>
      <c r="D313" s="186" t="s">
        <v>129</v>
      </c>
      <c r="E313" s="36"/>
      <c r="F313" s="187" t="s">
        <v>487</v>
      </c>
      <c r="G313" s="36"/>
      <c r="H313" s="36"/>
      <c r="I313" s="188"/>
      <c r="J313" s="36"/>
      <c r="K313" s="36"/>
      <c r="L313" s="39"/>
      <c r="M313" s="189"/>
      <c r="N313" s="190"/>
      <c r="O313" s="64"/>
      <c r="P313" s="64"/>
      <c r="Q313" s="64"/>
      <c r="R313" s="64"/>
      <c r="S313" s="64"/>
      <c r="T313" s="65"/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T313" s="17" t="s">
        <v>129</v>
      </c>
      <c r="AU313" s="17" t="s">
        <v>82</v>
      </c>
    </row>
    <row r="314" spans="1:65" s="13" customFormat="1" ht="11.25">
      <c r="B314" s="194"/>
      <c r="C314" s="195"/>
      <c r="D314" s="186" t="s">
        <v>135</v>
      </c>
      <c r="E314" s="196" t="s">
        <v>19</v>
      </c>
      <c r="F314" s="197" t="s">
        <v>489</v>
      </c>
      <c r="G314" s="195"/>
      <c r="H314" s="198">
        <v>189.29</v>
      </c>
      <c r="I314" s="199"/>
      <c r="J314" s="195"/>
      <c r="K314" s="195"/>
      <c r="L314" s="200"/>
      <c r="M314" s="201"/>
      <c r="N314" s="202"/>
      <c r="O314" s="202"/>
      <c r="P314" s="202"/>
      <c r="Q314" s="202"/>
      <c r="R314" s="202"/>
      <c r="S314" s="202"/>
      <c r="T314" s="203"/>
      <c r="AT314" s="204" t="s">
        <v>135</v>
      </c>
      <c r="AU314" s="204" t="s">
        <v>82</v>
      </c>
      <c r="AV314" s="13" t="s">
        <v>82</v>
      </c>
      <c r="AW314" s="13" t="s">
        <v>33</v>
      </c>
      <c r="AX314" s="13" t="s">
        <v>79</v>
      </c>
      <c r="AY314" s="204" t="s">
        <v>120</v>
      </c>
    </row>
    <row r="315" spans="1:65" s="2" customFormat="1" ht="16.5" customHeight="1">
      <c r="A315" s="34"/>
      <c r="B315" s="35"/>
      <c r="C315" s="173" t="s">
        <v>490</v>
      </c>
      <c r="D315" s="173" t="s">
        <v>122</v>
      </c>
      <c r="E315" s="174" t="s">
        <v>491</v>
      </c>
      <c r="F315" s="175" t="s">
        <v>492</v>
      </c>
      <c r="G315" s="176" t="s">
        <v>125</v>
      </c>
      <c r="H315" s="177">
        <v>3904.2</v>
      </c>
      <c r="I315" s="178"/>
      <c r="J315" s="179">
        <f>ROUND(I315*H315,2)</f>
        <v>0</v>
      </c>
      <c r="K315" s="175" t="s">
        <v>126</v>
      </c>
      <c r="L315" s="39"/>
      <c r="M315" s="180" t="s">
        <v>19</v>
      </c>
      <c r="N315" s="181" t="s">
        <v>42</v>
      </c>
      <c r="O315" s="64"/>
      <c r="P315" s="182">
        <f>O315*H315</f>
        <v>0</v>
      </c>
      <c r="Q315" s="182">
        <v>0.34499999999999997</v>
      </c>
      <c r="R315" s="182">
        <f>Q315*H315</f>
        <v>1346.9489999999998</v>
      </c>
      <c r="S315" s="182">
        <v>0</v>
      </c>
      <c r="T315" s="183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84" t="s">
        <v>127</v>
      </c>
      <c r="AT315" s="184" t="s">
        <v>122</v>
      </c>
      <c r="AU315" s="184" t="s">
        <v>82</v>
      </c>
      <c r="AY315" s="17" t="s">
        <v>120</v>
      </c>
      <c r="BE315" s="185">
        <f>IF(N315="základní",J315,0)</f>
        <v>0</v>
      </c>
      <c r="BF315" s="185">
        <f>IF(N315="snížená",J315,0)</f>
        <v>0</v>
      </c>
      <c r="BG315" s="185">
        <f>IF(N315="zákl. přenesená",J315,0)</f>
        <v>0</v>
      </c>
      <c r="BH315" s="185">
        <f>IF(N315="sníž. přenesená",J315,0)</f>
        <v>0</v>
      </c>
      <c r="BI315" s="185">
        <f>IF(N315="nulová",J315,0)</f>
        <v>0</v>
      </c>
      <c r="BJ315" s="17" t="s">
        <v>79</v>
      </c>
      <c r="BK315" s="185">
        <f>ROUND(I315*H315,2)</f>
        <v>0</v>
      </c>
      <c r="BL315" s="17" t="s">
        <v>127</v>
      </c>
      <c r="BM315" s="184" t="s">
        <v>493</v>
      </c>
    </row>
    <row r="316" spans="1:65" s="2" customFormat="1" ht="11.25">
      <c r="A316" s="34"/>
      <c r="B316" s="35"/>
      <c r="C316" s="36"/>
      <c r="D316" s="186" t="s">
        <v>129</v>
      </c>
      <c r="E316" s="36"/>
      <c r="F316" s="187" t="s">
        <v>494</v>
      </c>
      <c r="G316" s="36"/>
      <c r="H316" s="36"/>
      <c r="I316" s="188"/>
      <c r="J316" s="36"/>
      <c r="K316" s="36"/>
      <c r="L316" s="39"/>
      <c r="M316" s="189"/>
      <c r="N316" s="190"/>
      <c r="O316" s="64"/>
      <c r="P316" s="64"/>
      <c r="Q316" s="64"/>
      <c r="R316" s="64"/>
      <c r="S316" s="64"/>
      <c r="T316" s="65"/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T316" s="17" t="s">
        <v>129</v>
      </c>
      <c r="AU316" s="17" t="s">
        <v>82</v>
      </c>
    </row>
    <row r="317" spans="1:65" s="2" customFormat="1" ht="11.25">
      <c r="A317" s="34"/>
      <c r="B317" s="35"/>
      <c r="C317" s="36"/>
      <c r="D317" s="191" t="s">
        <v>131</v>
      </c>
      <c r="E317" s="36"/>
      <c r="F317" s="192" t="s">
        <v>495</v>
      </c>
      <c r="G317" s="36"/>
      <c r="H317" s="36"/>
      <c r="I317" s="188"/>
      <c r="J317" s="36"/>
      <c r="K317" s="36"/>
      <c r="L317" s="39"/>
      <c r="M317" s="189"/>
      <c r="N317" s="190"/>
      <c r="O317" s="64"/>
      <c r="P317" s="64"/>
      <c r="Q317" s="64"/>
      <c r="R317" s="64"/>
      <c r="S317" s="64"/>
      <c r="T317" s="65"/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T317" s="17" t="s">
        <v>131</v>
      </c>
      <c r="AU317" s="17" t="s">
        <v>82</v>
      </c>
    </row>
    <row r="318" spans="1:65" s="13" customFormat="1" ht="11.25">
      <c r="B318" s="194"/>
      <c r="C318" s="195"/>
      <c r="D318" s="186" t="s">
        <v>135</v>
      </c>
      <c r="E318" s="196" t="s">
        <v>19</v>
      </c>
      <c r="F318" s="197" t="s">
        <v>496</v>
      </c>
      <c r="G318" s="195"/>
      <c r="H318" s="198">
        <v>3569.3</v>
      </c>
      <c r="I318" s="199"/>
      <c r="J318" s="195"/>
      <c r="K318" s="195"/>
      <c r="L318" s="200"/>
      <c r="M318" s="201"/>
      <c r="N318" s="202"/>
      <c r="O318" s="202"/>
      <c r="P318" s="202"/>
      <c r="Q318" s="202"/>
      <c r="R318" s="202"/>
      <c r="S318" s="202"/>
      <c r="T318" s="203"/>
      <c r="AT318" s="204" t="s">
        <v>135</v>
      </c>
      <c r="AU318" s="204" t="s">
        <v>82</v>
      </c>
      <c r="AV318" s="13" t="s">
        <v>82</v>
      </c>
      <c r="AW318" s="13" t="s">
        <v>33</v>
      </c>
      <c r="AX318" s="13" t="s">
        <v>71</v>
      </c>
      <c r="AY318" s="204" t="s">
        <v>120</v>
      </c>
    </row>
    <row r="319" spans="1:65" s="13" customFormat="1" ht="11.25">
      <c r="B319" s="194"/>
      <c r="C319" s="195"/>
      <c r="D319" s="186" t="s">
        <v>135</v>
      </c>
      <c r="E319" s="196" t="s">
        <v>19</v>
      </c>
      <c r="F319" s="197" t="s">
        <v>330</v>
      </c>
      <c r="G319" s="195"/>
      <c r="H319" s="198">
        <v>334.9</v>
      </c>
      <c r="I319" s="199"/>
      <c r="J319" s="195"/>
      <c r="K319" s="195"/>
      <c r="L319" s="200"/>
      <c r="M319" s="201"/>
      <c r="N319" s="202"/>
      <c r="O319" s="202"/>
      <c r="P319" s="202"/>
      <c r="Q319" s="202"/>
      <c r="R319" s="202"/>
      <c r="S319" s="202"/>
      <c r="T319" s="203"/>
      <c r="AT319" s="204" t="s">
        <v>135</v>
      </c>
      <c r="AU319" s="204" t="s">
        <v>82</v>
      </c>
      <c r="AV319" s="13" t="s">
        <v>82</v>
      </c>
      <c r="AW319" s="13" t="s">
        <v>33</v>
      </c>
      <c r="AX319" s="13" t="s">
        <v>71</v>
      </c>
      <c r="AY319" s="204" t="s">
        <v>120</v>
      </c>
    </row>
    <row r="320" spans="1:65" s="2" customFormat="1" ht="16.5" customHeight="1">
      <c r="A320" s="34"/>
      <c r="B320" s="35"/>
      <c r="C320" s="173" t="s">
        <v>497</v>
      </c>
      <c r="D320" s="173" t="s">
        <v>122</v>
      </c>
      <c r="E320" s="174" t="s">
        <v>498</v>
      </c>
      <c r="F320" s="175" t="s">
        <v>499</v>
      </c>
      <c r="G320" s="176" t="s">
        <v>125</v>
      </c>
      <c r="H320" s="177">
        <v>4217.5</v>
      </c>
      <c r="I320" s="178"/>
      <c r="J320" s="179">
        <f>ROUND(I320*H320,2)</f>
        <v>0</v>
      </c>
      <c r="K320" s="175" t="s">
        <v>126</v>
      </c>
      <c r="L320" s="39"/>
      <c r="M320" s="180" t="s">
        <v>19</v>
      </c>
      <c r="N320" s="181" t="s">
        <v>42</v>
      </c>
      <c r="O320" s="64"/>
      <c r="P320" s="182">
        <f>O320*H320</f>
        <v>0</v>
      </c>
      <c r="Q320" s="182">
        <v>0.46</v>
      </c>
      <c r="R320" s="182">
        <f>Q320*H320</f>
        <v>1940.0500000000002</v>
      </c>
      <c r="S320" s="182">
        <v>0</v>
      </c>
      <c r="T320" s="183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184" t="s">
        <v>127</v>
      </c>
      <c r="AT320" s="184" t="s">
        <v>122</v>
      </c>
      <c r="AU320" s="184" t="s">
        <v>82</v>
      </c>
      <c r="AY320" s="17" t="s">
        <v>120</v>
      </c>
      <c r="BE320" s="185">
        <f>IF(N320="základní",J320,0)</f>
        <v>0</v>
      </c>
      <c r="BF320" s="185">
        <f>IF(N320="snížená",J320,0)</f>
        <v>0</v>
      </c>
      <c r="BG320" s="185">
        <f>IF(N320="zákl. přenesená",J320,0)</f>
        <v>0</v>
      </c>
      <c r="BH320" s="185">
        <f>IF(N320="sníž. přenesená",J320,0)</f>
        <v>0</v>
      </c>
      <c r="BI320" s="185">
        <f>IF(N320="nulová",J320,0)</f>
        <v>0</v>
      </c>
      <c r="BJ320" s="17" t="s">
        <v>79</v>
      </c>
      <c r="BK320" s="185">
        <f>ROUND(I320*H320,2)</f>
        <v>0</v>
      </c>
      <c r="BL320" s="17" t="s">
        <v>127</v>
      </c>
      <c r="BM320" s="184" t="s">
        <v>500</v>
      </c>
    </row>
    <row r="321" spans="1:65" s="2" customFormat="1" ht="11.25">
      <c r="A321" s="34"/>
      <c r="B321" s="35"/>
      <c r="C321" s="36"/>
      <c r="D321" s="186" t="s">
        <v>129</v>
      </c>
      <c r="E321" s="36"/>
      <c r="F321" s="187" t="s">
        <v>501</v>
      </c>
      <c r="G321" s="36"/>
      <c r="H321" s="36"/>
      <c r="I321" s="188"/>
      <c r="J321" s="36"/>
      <c r="K321" s="36"/>
      <c r="L321" s="39"/>
      <c r="M321" s="189"/>
      <c r="N321" s="190"/>
      <c r="O321" s="64"/>
      <c r="P321" s="64"/>
      <c r="Q321" s="64"/>
      <c r="R321" s="64"/>
      <c r="S321" s="64"/>
      <c r="T321" s="65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T321" s="17" t="s">
        <v>129</v>
      </c>
      <c r="AU321" s="17" t="s">
        <v>82</v>
      </c>
    </row>
    <row r="322" spans="1:65" s="2" customFormat="1" ht="11.25">
      <c r="A322" s="34"/>
      <c r="B322" s="35"/>
      <c r="C322" s="36"/>
      <c r="D322" s="191" t="s">
        <v>131</v>
      </c>
      <c r="E322" s="36"/>
      <c r="F322" s="192" t="s">
        <v>502</v>
      </c>
      <c r="G322" s="36"/>
      <c r="H322" s="36"/>
      <c r="I322" s="188"/>
      <c r="J322" s="36"/>
      <c r="K322" s="36"/>
      <c r="L322" s="39"/>
      <c r="M322" s="189"/>
      <c r="N322" s="190"/>
      <c r="O322" s="64"/>
      <c r="P322" s="64"/>
      <c r="Q322" s="64"/>
      <c r="R322" s="64"/>
      <c r="S322" s="64"/>
      <c r="T322" s="65"/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T322" s="17" t="s">
        <v>131</v>
      </c>
      <c r="AU322" s="17" t="s">
        <v>82</v>
      </c>
    </row>
    <row r="323" spans="1:65" s="13" customFormat="1" ht="11.25">
      <c r="B323" s="194"/>
      <c r="C323" s="195"/>
      <c r="D323" s="186" t="s">
        <v>135</v>
      </c>
      <c r="E323" s="196" t="s">
        <v>19</v>
      </c>
      <c r="F323" s="197" t="s">
        <v>503</v>
      </c>
      <c r="G323" s="195"/>
      <c r="H323" s="198">
        <v>3882.6</v>
      </c>
      <c r="I323" s="199"/>
      <c r="J323" s="195"/>
      <c r="K323" s="195"/>
      <c r="L323" s="200"/>
      <c r="M323" s="201"/>
      <c r="N323" s="202"/>
      <c r="O323" s="202"/>
      <c r="P323" s="202"/>
      <c r="Q323" s="202"/>
      <c r="R323" s="202"/>
      <c r="S323" s="202"/>
      <c r="T323" s="203"/>
      <c r="AT323" s="204" t="s">
        <v>135</v>
      </c>
      <c r="AU323" s="204" t="s">
        <v>82</v>
      </c>
      <c r="AV323" s="13" t="s">
        <v>82</v>
      </c>
      <c r="AW323" s="13" t="s">
        <v>33</v>
      </c>
      <c r="AX323" s="13" t="s">
        <v>71</v>
      </c>
      <c r="AY323" s="204" t="s">
        <v>120</v>
      </c>
    </row>
    <row r="324" spans="1:65" s="13" customFormat="1" ht="11.25">
      <c r="B324" s="194"/>
      <c r="C324" s="195"/>
      <c r="D324" s="186" t="s">
        <v>135</v>
      </c>
      <c r="E324" s="196" t="s">
        <v>19</v>
      </c>
      <c r="F324" s="197" t="s">
        <v>330</v>
      </c>
      <c r="G324" s="195"/>
      <c r="H324" s="198">
        <v>334.9</v>
      </c>
      <c r="I324" s="199"/>
      <c r="J324" s="195"/>
      <c r="K324" s="195"/>
      <c r="L324" s="200"/>
      <c r="M324" s="201"/>
      <c r="N324" s="202"/>
      <c r="O324" s="202"/>
      <c r="P324" s="202"/>
      <c r="Q324" s="202"/>
      <c r="R324" s="202"/>
      <c r="S324" s="202"/>
      <c r="T324" s="203"/>
      <c r="AT324" s="204" t="s">
        <v>135</v>
      </c>
      <c r="AU324" s="204" t="s">
        <v>82</v>
      </c>
      <c r="AV324" s="13" t="s">
        <v>82</v>
      </c>
      <c r="AW324" s="13" t="s">
        <v>33</v>
      </c>
      <c r="AX324" s="13" t="s">
        <v>71</v>
      </c>
      <c r="AY324" s="204" t="s">
        <v>120</v>
      </c>
    </row>
    <row r="325" spans="1:65" s="2" customFormat="1" ht="16.5" customHeight="1">
      <c r="A325" s="34"/>
      <c r="B325" s="35"/>
      <c r="C325" s="173" t="s">
        <v>504</v>
      </c>
      <c r="D325" s="173" t="s">
        <v>122</v>
      </c>
      <c r="E325" s="174" t="s">
        <v>505</v>
      </c>
      <c r="F325" s="175" t="s">
        <v>506</v>
      </c>
      <c r="G325" s="176" t="s">
        <v>125</v>
      </c>
      <c r="H325" s="177">
        <v>3171.884</v>
      </c>
      <c r="I325" s="178"/>
      <c r="J325" s="179">
        <f>ROUND(I325*H325,2)</f>
        <v>0</v>
      </c>
      <c r="K325" s="175" t="s">
        <v>126</v>
      </c>
      <c r="L325" s="39"/>
      <c r="M325" s="180" t="s">
        <v>19</v>
      </c>
      <c r="N325" s="181" t="s">
        <v>42</v>
      </c>
      <c r="O325" s="64"/>
      <c r="P325" s="182">
        <f>O325*H325</f>
        <v>0</v>
      </c>
      <c r="Q325" s="182">
        <v>0</v>
      </c>
      <c r="R325" s="182">
        <f>Q325*H325</f>
        <v>0</v>
      </c>
      <c r="S325" s="182">
        <v>0</v>
      </c>
      <c r="T325" s="183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84" t="s">
        <v>127</v>
      </c>
      <c r="AT325" s="184" t="s">
        <v>122</v>
      </c>
      <c r="AU325" s="184" t="s">
        <v>82</v>
      </c>
      <c r="AY325" s="17" t="s">
        <v>120</v>
      </c>
      <c r="BE325" s="185">
        <f>IF(N325="základní",J325,0)</f>
        <v>0</v>
      </c>
      <c r="BF325" s="185">
        <f>IF(N325="snížená",J325,0)</f>
        <v>0</v>
      </c>
      <c r="BG325" s="185">
        <f>IF(N325="zákl. přenesená",J325,0)</f>
        <v>0</v>
      </c>
      <c r="BH325" s="185">
        <f>IF(N325="sníž. přenesená",J325,0)</f>
        <v>0</v>
      </c>
      <c r="BI325" s="185">
        <f>IF(N325="nulová",J325,0)</f>
        <v>0</v>
      </c>
      <c r="BJ325" s="17" t="s">
        <v>79</v>
      </c>
      <c r="BK325" s="185">
        <f>ROUND(I325*H325,2)</f>
        <v>0</v>
      </c>
      <c r="BL325" s="17" t="s">
        <v>127</v>
      </c>
      <c r="BM325" s="184" t="s">
        <v>507</v>
      </c>
    </row>
    <row r="326" spans="1:65" s="2" customFormat="1" ht="19.5">
      <c r="A326" s="34"/>
      <c r="B326" s="35"/>
      <c r="C326" s="36"/>
      <c r="D326" s="186" t="s">
        <v>129</v>
      </c>
      <c r="E326" s="36"/>
      <c r="F326" s="187" t="s">
        <v>508</v>
      </c>
      <c r="G326" s="36"/>
      <c r="H326" s="36"/>
      <c r="I326" s="188"/>
      <c r="J326" s="36"/>
      <c r="K326" s="36"/>
      <c r="L326" s="39"/>
      <c r="M326" s="189"/>
      <c r="N326" s="190"/>
      <c r="O326" s="64"/>
      <c r="P326" s="64"/>
      <c r="Q326" s="64"/>
      <c r="R326" s="64"/>
      <c r="S326" s="64"/>
      <c r="T326" s="65"/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T326" s="17" t="s">
        <v>129</v>
      </c>
      <c r="AU326" s="17" t="s">
        <v>82</v>
      </c>
    </row>
    <row r="327" spans="1:65" s="2" customFormat="1" ht="11.25">
      <c r="A327" s="34"/>
      <c r="B327" s="35"/>
      <c r="C327" s="36"/>
      <c r="D327" s="191" t="s">
        <v>131</v>
      </c>
      <c r="E327" s="36"/>
      <c r="F327" s="192" t="s">
        <v>509</v>
      </c>
      <c r="G327" s="36"/>
      <c r="H327" s="36"/>
      <c r="I327" s="188"/>
      <c r="J327" s="36"/>
      <c r="K327" s="36"/>
      <c r="L327" s="39"/>
      <c r="M327" s="189"/>
      <c r="N327" s="190"/>
      <c r="O327" s="64"/>
      <c r="P327" s="64"/>
      <c r="Q327" s="64"/>
      <c r="R327" s="64"/>
      <c r="S327" s="64"/>
      <c r="T327" s="65"/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T327" s="17" t="s">
        <v>131</v>
      </c>
      <c r="AU327" s="17" t="s">
        <v>82</v>
      </c>
    </row>
    <row r="328" spans="1:65" s="13" customFormat="1" ht="11.25">
      <c r="B328" s="194"/>
      <c r="C328" s="195"/>
      <c r="D328" s="186" t="s">
        <v>135</v>
      </c>
      <c r="E328" s="196" t="s">
        <v>19</v>
      </c>
      <c r="F328" s="197" t="s">
        <v>510</v>
      </c>
      <c r="G328" s="195"/>
      <c r="H328" s="198">
        <v>2836.9839999999999</v>
      </c>
      <c r="I328" s="199"/>
      <c r="J328" s="195"/>
      <c r="K328" s="195"/>
      <c r="L328" s="200"/>
      <c r="M328" s="201"/>
      <c r="N328" s="202"/>
      <c r="O328" s="202"/>
      <c r="P328" s="202"/>
      <c r="Q328" s="202"/>
      <c r="R328" s="202"/>
      <c r="S328" s="202"/>
      <c r="T328" s="203"/>
      <c r="AT328" s="204" t="s">
        <v>135</v>
      </c>
      <c r="AU328" s="204" t="s">
        <v>82</v>
      </c>
      <c r="AV328" s="13" t="s">
        <v>82</v>
      </c>
      <c r="AW328" s="13" t="s">
        <v>33</v>
      </c>
      <c r="AX328" s="13" t="s">
        <v>71</v>
      </c>
      <c r="AY328" s="204" t="s">
        <v>120</v>
      </c>
    </row>
    <row r="329" spans="1:65" s="13" customFormat="1" ht="11.25">
      <c r="B329" s="194"/>
      <c r="C329" s="195"/>
      <c r="D329" s="186" t="s">
        <v>135</v>
      </c>
      <c r="E329" s="196" t="s">
        <v>19</v>
      </c>
      <c r="F329" s="197" t="s">
        <v>330</v>
      </c>
      <c r="G329" s="195"/>
      <c r="H329" s="198">
        <v>334.9</v>
      </c>
      <c r="I329" s="199"/>
      <c r="J329" s="195"/>
      <c r="K329" s="195"/>
      <c r="L329" s="200"/>
      <c r="M329" s="201"/>
      <c r="N329" s="202"/>
      <c r="O329" s="202"/>
      <c r="P329" s="202"/>
      <c r="Q329" s="202"/>
      <c r="R329" s="202"/>
      <c r="S329" s="202"/>
      <c r="T329" s="203"/>
      <c r="AT329" s="204" t="s">
        <v>135</v>
      </c>
      <c r="AU329" s="204" t="s">
        <v>82</v>
      </c>
      <c r="AV329" s="13" t="s">
        <v>82</v>
      </c>
      <c r="AW329" s="13" t="s">
        <v>33</v>
      </c>
      <c r="AX329" s="13" t="s">
        <v>71</v>
      </c>
      <c r="AY329" s="204" t="s">
        <v>120</v>
      </c>
    </row>
    <row r="330" spans="1:65" s="2" customFormat="1" ht="16.5" customHeight="1">
      <c r="A330" s="34"/>
      <c r="B330" s="35"/>
      <c r="C330" s="173" t="s">
        <v>511</v>
      </c>
      <c r="D330" s="173" t="s">
        <v>122</v>
      </c>
      <c r="E330" s="174" t="s">
        <v>512</v>
      </c>
      <c r="F330" s="175" t="s">
        <v>513</v>
      </c>
      <c r="G330" s="176" t="s">
        <v>125</v>
      </c>
      <c r="H330" s="177">
        <v>334.55</v>
      </c>
      <c r="I330" s="178"/>
      <c r="J330" s="179">
        <f>ROUND(I330*H330,2)</f>
        <v>0</v>
      </c>
      <c r="K330" s="175" t="s">
        <v>126</v>
      </c>
      <c r="L330" s="39"/>
      <c r="M330" s="180" t="s">
        <v>19</v>
      </c>
      <c r="N330" s="181" t="s">
        <v>42</v>
      </c>
      <c r="O330" s="64"/>
      <c r="P330" s="182">
        <f>O330*H330</f>
        <v>0</v>
      </c>
      <c r="Q330" s="182">
        <v>0.26</v>
      </c>
      <c r="R330" s="182">
        <f>Q330*H330</f>
        <v>86.983000000000004</v>
      </c>
      <c r="S330" s="182">
        <v>0</v>
      </c>
      <c r="T330" s="183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184" t="s">
        <v>127</v>
      </c>
      <c r="AT330" s="184" t="s">
        <v>122</v>
      </c>
      <c r="AU330" s="184" t="s">
        <v>82</v>
      </c>
      <c r="AY330" s="17" t="s">
        <v>120</v>
      </c>
      <c r="BE330" s="185">
        <f>IF(N330="základní",J330,0)</f>
        <v>0</v>
      </c>
      <c r="BF330" s="185">
        <f>IF(N330="snížená",J330,0)</f>
        <v>0</v>
      </c>
      <c r="BG330" s="185">
        <f>IF(N330="zákl. přenesená",J330,0)</f>
        <v>0</v>
      </c>
      <c r="BH330" s="185">
        <f>IF(N330="sníž. přenesená",J330,0)</f>
        <v>0</v>
      </c>
      <c r="BI330" s="185">
        <f>IF(N330="nulová",J330,0)</f>
        <v>0</v>
      </c>
      <c r="BJ330" s="17" t="s">
        <v>79</v>
      </c>
      <c r="BK330" s="185">
        <f>ROUND(I330*H330,2)</f>
        <v>0</v>
      </c>
      <c r="BL330" s="17" t="s">
        <v>127</v>
      </c>
      <c r="BM330" s="184" t="s">
        <v>514</v>
      </c>
    </row>
    <row r="331" spans="1:65" s="2" customFormat="1" ht="11.25">
      <c r="A331" s="34"/>
      <c r="B331" s="35"/>
      <c r="C331" s="36"/>
      <c r="D331" s="186" t="s">
        <v>129</v>
      </c>
      <c r="E331" s="36"/>
      <c r="F331" s="187" t="s">
        <v>515</v>
      </c>
      <c r="G331" s="36"/>
      <c r="H331" s="36"/>
      <c r="I331" s="188"/>
      <c r="J331" s="36"/>
      <c r="K331" s="36"/>
      <c r="L331" s="39"/>
      <c r="M331" s="189"/>
      <c r="N331" s="190"/>
      <c r="O331" s="64"/>
      <c r="P331" s="64"/>
      <c r="Q331" s="64"/>
      <c r="R331" s="64"/>
      <c r="S331" s="64"/>
      <c r="T331" s="65"/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T331" s="17" t="s">
        <v>129</v>
      </c>
      <c r="AU331" s="17" t="s">
        <v>82</v>
      </c>
    </row>
    <row r="332" spans="1:65" s="2" customFormat="1" ht="11.25">
      <c r="A332" s="34"/>
      <c r="B332" s="35"/>
      <c r="C332" s="36"/>
      <c r="D332" s="191" t="s">
        <v>131</v>
      </c>
      <c r="E332" s="36"/>
      <c r="F332" s="192" t="s">
        <v>516</v>
      </c>
      <c r="G332" s="36"/>
      <c r="H332" s="36"/>
      <c r="I332" s="188"/>
      <c r="J332" s="36"/>
      <c r="K332" s="36"/>
      <c r="L332" s="39"/>
      <c r="M332" s="189"/>
      <c r="N332" s="190"/>
      <c r="O332" s="64"/>
      <c r="P332" s="64"/>
      <c r="Q332" s="64"/>
      <c r="R332" s="64"/>
      <c r="S332" s="64"/>
      <c r="T332" s="65"/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T332" s="17" t="s">
        <v>131</v>
      </c>
      <c r="AU332" s="17" t="s">
        <v>82</v>
      </c>
    </row>
    <row r="333" spans="1:65" s="13" customFormat="1" ht="11.25">
      <c r="B333" s="194"/>
      <c r="C333" s="195"/>
      <c r="D333" s="186" t="s">
        <v>135</v>
      </c>
      <c r="E333" s="196" t="s">
        <v>19</v>
      </c>
      <c r="F333" s="197" t="s">
        <v>517</v>
      </c>
      <c r="G333" s="195"/>
      <c r="H333" s="198">
        <v>334.55</v>
      </c>
      <c r="I333" s="199"/>
      <c r="J333" s="195"/>
      <c r="K333" s="195"/>
      <c r="L333" s="200"/>
      <c r="M333" s="201"/>
      <c r="N333" s="202"/>
      <c r="O333" s="202"/>
      <c r="P333" s="202"/>
      <c r="Q333" s="202"/>
      <c r="R333" s="202"/>
      <c r="S333" s="202"/>
      <c r="T333" s="203"/>
      <c r="AT333" s="204" t="s">
        <v>135</v>
      </c>
      <c r="AU333" s="204" t="s">
        <v>82</v>
      </c>
      <c r="AV333" s="13" t="s">
        <v>82</v>
      </c>
      <c r="AW333" s="13" t="s">
        <v>33</v>
      </c>
      <c r="AX333" s="13" t="s">
        <v>79</v>
      </c>
      <c r="AY333" s="204" t="s">
        <v>120</v>
      </c>
    </row>
    <row r="334" spans="1:65" s="2" customFormat="1" ht="16.5" customHeight="1">
      <c r="A334" s="34"/>
      <c r="B334" s="35"/>
      <c r="C334" s="173" t="s">
        <v>518</v>
      </c>
      <c r="D334" s="173" t="s">
        <v>122</v>
      </c>
      <c r="E334" s="174" t="s">
        <v>519</v>
      </c>
      <c r="F334" s="175" t="s">
        <v>520</v>
      </c>
      <c r="G334" s="176" t="s">
        <v>125</v>
      </c>
      <c r="H334" s="177">
        <v>3586.7260000000001</v>
      </c>
      <c r="I334" s="178"/>
      <c r="J334" s="179">
        <f>ROUND(I334*H334,2)</f>
        <v>0</v>
      </c>
      <c r="K334" s="175" t="s">
        <v>126</v>
      </c>
      <c r="L334" s="39"/>
      <c r="M334" s="180" t="s">
        <v>19</v>
      </c>
      <c r="N334" s="181" t="s">
        <v>42</v>
      </c>
      <c r="O334" s="64"/>
      <c r="P334" s="182">
        <f>O334*H334</f>
        <v>0</v>
      </c>
      <c r="Q334" s="182">
        <v>0</v>
      </c>
      <c r="R334" s="182">
        <f>Q334*H334</f>
        <v>0</v>
      </c>
      <c r="S334" s="182">
        <v>0</v>
      </c>
      <c r="T334" s="183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184" t="s">
        <v>127</v>
      </c>
      <c r="AT334" s="184" t="s">
        <v>122</v>
      </c>
      <c r="AU334" s="184" t="s">
        <v>82</v>
      </c>
      <c r="AY334" s="17" t="s">
        <v>120</v>
      </c>
      <c r="BE334" s="185">
        <f>IF(N334="základní",J334,0)</f>
        <v>0</v>
      </c>
      <c r="BF334" s="185">
        <f>IF(N334="snížená",J334,0)</f>
        <v>0</v>
      </c>
      <c r="BG334" s="185">
        <f>IF(N334="zákl. přenesená",J334,0)</f>
        <v>0</v>
      </c>
      <c r="BH334" s="185">
        <f>IF(N334="sníž. přenesená",J334,0)</f>
        <v>0</v>
      </c>
      <c r="BI334" s="185">
        <f>IF(N334="nulová",J334,0)</f>
        <v>0</v>
      </c>
      <c r="BJ334" s="17" t="s">
        <v>79</v>
      </c>
      <c r="BK334" s="185">
        <f>ROUND(I334*H334,2)</f>
        <v>0</v>
      </c>
      <c r="BL334" s="17" t="s">
        <v>127</v>
      </c>
      <c r="BM334" s="184" t="s">
        <v>521</v>
      </c>
    </row>
    <row r="335" spans="1:65" s="2" customFormat="1" ht="11.25">
      <c r="A335" s="34"/>
      <c r="B335" s="35"/>
      <c r="C335" s="36"/>
      <c r="D335" s="186" t="s">
        <v>129</v>
      </c>
      <c r="E335" s="36"/>
      <c r="F335" s="187" t="s">
        <v>522</v>
      </c>
      <c r="G335" s="36"/>
      <c r="H335" s="36"/>
      <c r="I335" s="188"/>
      <c r="J335" s="36"/>
      <c r="K335" s="36"/>
      <c r="L335" s="39"/>
      <c r="M335" s="189"/>
      <c r="N335" s="190"/>
      <c r="O335" s="64"/>
      <c r="P335" s="64"/>
      <c r="Q335" s="64"/>
      <c r="R335" s="64"/>
      <c r="S335" s="64"/>
      <c r="T335" s="65"/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T335" s="17" t="s">
        <v>129</v>
      </c>
      <c r="AU335" s="17" t="s">
        <v>82</v>
      </c>
    </row>
    <row r="336" spans="1:65" s="2" customFormat="1" ht="11.25">
      <c r="A336" s="34"/>
      <c r="B336" s="35"/>
      <c r="C336" s="36"/>
      <c r="D336" s="191" t="s">
        <v>131</v>
      </c>
      <c r="E336" s="36"/>
      <c r="F336" s="192" t="s">
        <v>523</v>
      </c>
      <c r="G336" s="36"/>
      <c r="H336" s="36"/>
      <c r="I336" s="188"/>
      <c r="J336" s="36"/>
      <c r="K336" s="36"/>
      <c r="L336" s="39"/>
      <c r="M336" s="189"/>
      <c r="N336" s="190"/>
      <c r="O336" s="64"/>
      <c r="P336" s="64"/>
      <c r="Q336" s="64"/>
      <c r="R336" s="64"/>
      <c r="S336" s="64"/>
      <c r="T336" s="65"/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T336" s="17" t="s">
        <v>131</v>
      </c>
      <c r="AU336" s="17" t="s">
        <v>82</v>
      </c>
    </row>
    <row r="337" spans="1:65" s="13" customFormat="1" ht="11.25">
      <c r="B337" s="194"/>
      <c r="C337" s="195"/>
      <c r="D337" s="186" t="s">
        <v>135</v>
      </c>
      <c r="E337" s="196" t="s">
        <v>19</v>
      </c>
      <c r="F337" s="197" t="s">
        <v>524</v>
      </c>
      <c r="G337" s="195"/>
      <c r="H337" s="198">
        <v>3251.826</v>
      </c>
      <c r="I337" s="199"/>
      <c r="J337" s="195"/>
      <c r="K337" s="195"/>
      <c r="L337" s="200"/>
      <c r="M337" s="201"/>
      <c r="N337" s="202"/>
      <c r="O337" s="202"/>
      <c r="P337" s="202"/>
      <c r="Q337" s="202"/>
      <c r="R337" s="202"/>
      <c r="S337" s="202"/>
      <c r="T337" s="203"/>
      <c r="AT337" s="204" t="s">
        <v>135</v>
      </c>
      <c r="AU337" s="204" t="s">
        <v>82</v>
      </c>
      <c r="AV337" s="13" t="s">
        <v>82</v>
      </c>
      <c r="AW337" s="13" t="s">
        <v>33</v>
      </c>
      <c r="AX337" s="13" t="s">
        <v>71</v>
      </c>
      <c r="AY337" s="204" t="s">
        <v>120</v>
      </c>
    </row>
    <row r="338" spans="1:65" s="13" customFormat="1" ht="11.25">
      <c r="B338" s="194"/>
      <c r="C338" s="195"/>
      <c r="D338" s="186" t="s">
        <v>135</v>
      </c>
      <c r="E338" s="196" t="s">
        <v>19</v>
      </c>
      <c r="F338" s="197" t="s">
        <v>330</v>
      </c>
      <c r="G338" s="195"/>
      <c r="H338" s="198">
        <v>334.9</v>
      </c>
      <c r="I338" s="199"/>
      <c r="J338" s="195"/>
      <c r="K338" s="195"/>
      <c r="L338" s="200"/>
      <c r="M338" s="201"/>
      <c r="N338" s="202"/>
      <c r="O338" s="202"/>
      <c r="P338" s="202"/>
      <c r="Q338" s="202"/>
      <c r="R338" s="202"/>
      <c r="S338" s="202"/>
      <c r="T338" s="203"/>
      <c r="AT338" s="204" t="s">
        <v>135</v>
      </c>
      <c r="AU338" s="204" t="s">
        <v>82</v>
      </c>
      <c r="AV338" s="13" t="s">
        <v>82</v>
      </c>
      <c r="AW338" s="13" t="s">
        <v>33</v>
      </c>
      <c r="AX338" s="13" t="s">
        <v>71</v>
      </c>
      <c r="AY338" s="204" t="s">
        <v>120</v>
      </c>
    </row>
    <row r="339" spans="1:65" s="2" customFormat="1" ht="16.5" customHeight="1">
      <c r="A339" s="34"/>
      <c r="B339" s="35"/>
      <c r="C339" s="173" t="s">
        <v>525</v>
      </c>
      <c r="D339" s="173" t="s">
        <v>122</v>
      </c>
      <c r="E339" s="174" t="s">
        <v>526</v>
      </c>
      <c r="F339" s="175" t="s">
        <v>527</v>
      </c>
      <c r="G339" s="176" t="s">
        <v>125</v>
      </c>
      <c r="H339" s="177">
        <v>3091.5920000000001</v>
      </c>
      <c r="I339" s="178"/>
      <c r="J339" s="179">
        <f>ROUND(I339*H339,2)</f>
        <v>0</v>
      </c>
      <c r="K339" s="175" t="s">
        <v>126</v>
      </c>
      <c r="L339" s="39"/>
      <c r="M339" s="180" t="s">
        <v>19</v>
      </c>
      <c r="N339" s="181" t="s">
        <v>42</v>
      </c>
      <c r="O339" s="64"/>
      <c r="P339" s="182">
        <f>O339*H339</f>
        <v>0</v>
      </c>
      <c r="Q339" s="182">
        <v>0</v>
      </c>
      <c r="R339" s="182">
        <f>Q339*H339</f>
        <v>0</v>
      </c>
      <c r="S339" s="182">
        <v>0</v>
      </c>
      <c r="T339" s="183">
        <f>S339*H339</f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184" t="s">
        <v>127</v>
      </c>
      <c r="AT339" s="184" t="s">
        <v>122</v>
      </c>
      <c r="AU339" s="184" t="s">
        <v>82</v>
      </c>
      <c r="AY339" s="17" t="s">
        <v>120</v>
      </c>
      <c r="BE339" s="185">
        <f>IF(N339="základní",J339,0)</f>
        <v>0</v>
      </c>
      <c r="BF339" s="185">
        <f>IF(N339="snížená",J339,0)</f>
        <v>0</v>
      </c>
      <c r="BG339" s="185">
        <f>IF(N339="zákl. přenesená",J339,0)</f>
        <v>0</v>
      </c>
      <c r="BH339" s="185">
        <f>IF(N339="sníž. přenesená",J339,0)</f>
        <v>0</v>
      </c>
      <c r="BI339" s="185">
        <f>IF(N339="nulová",J339,0)</f>
        <v>0</v>
      </c>
      <c r="BJ339" s="17" t="s">
        <v>79</v>
      </c>
      <c r="BK339" s="185">
        <f>ROUND(I339*H339,2)</f>
        <v>0</v>
      </c>
      <c r="BL339" s="17" t="s">
        <v>127</v>
      </c>
      <c r="BM339" s="184" t="s">
        <v>528</v>
      </c>
    </row>
    <row r="340" spans="1:65" s="2" customFormat="1" ht="11.25">
      <c r="A340" s="34"/>
      <c r="B340" s="35"/>
      <c r="C340" s="36"/>
      <c r="D340" s="186" t="s">
        <v>129</v>
      </c>
      <c r="E340" s="36"/>
      <c r="F340" s="187" t="s">
        <v>529</v>
      </c>
      <c r="G340" s="36"/>
      <c r="H340" s="36"/>
      <c r="I340" s="188"/>
      <c r="J340" s="36"/>
      <c r="K340" s="36"/>
      <c r="L340" s="39"/>
      <c r="M340" s="189"/>
      <c r="N340" s="190"/>
      <c r="O340" s="64"/>
      <c r="P340" s="64"/>
      <c r="Q340" s="64"/>
      <c r="R340" s="64"/>
      <c r="S340" s="64"/>
      <c r="T340" s="65"/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T340" s="17" t="s">
        <v>129</v>
      </c>
      <c r="AU340" s="17" t="s">
        <v>82</v>
      </c>
    </row>
    <row r="341" spans="1:65" s="2" customFormat="1" ht="11.25">
      <c r="A341" s="34"/>
      <c r="B341" s="35"/>
      <c r="C341" s="36"/>
      <c r="D341" s="191" t="s">
        <v>131</v>
      </c>
      <c r="E341" s="36"/>
      <c r="F341" s="192" t="s">
        <v>530</v>
      </c>
      <c r="G341" s="36"/>
      <c r="H341" s="36"/>
      <c r="I341" s="188"/>
      <c r="J341" s="36"/>
      <c r="K341" s="36"/>
      <c r="L341" s="39"/>
      <c r="M341" s="189"/>
      <c r="N341" s="190"/>
      <c r="O341" s="64"/>
      <c r="P341" s="64"/>
      <c r="Q341" s="64"/>
      <c r="R341" s="64"/>
      <c r="S341" s="64"/>
      <c r="T341" s="65"/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T341" s="17" t="s">
        <v>131</v>
      </c>
      <c r="AU341" s="17" t="s">
        <v>82</v>
      </c>
    </row>
    <row r="342" spans="1:65" s="13" customFormat="1" ht="11.25">
      <c r="B342" s="194"/>
      <c r="C342" s="195"/>
      <c r="D342" s="186" t="s">
        <v>135</v>
      </c>
      <c r="E342" s="196" t="s">
        <v>19</v>
      </c>
      <c r="F342" s="197" t="s">
        <v>531</v>
      </c>
      <c r="G342" s="195"/>
      <c r="H342" s="198">
        <v>2756.692</v>
      </c>
      <c r="I342" s="199"/>
      <c r="J342" s="195"/>
      <c r="K342" s="195"/>
      <c r="L342" s="200"/>
      <c r="M342" s="201"/>
      <c r="N342" s="202"/>
      <c r="O342" s="202"/>
      <c r="P342" s="202"/>
      <c r="Q342" s="202"/>
      <c r="R342" s="202"/>
      <c r="S342" s="202"/>
      <c r="T342" s="203"/>
      <c r="AT342" s="204" t="s">
        <v>135</v>
      </c>
      <c r="AU342" s="204" t="s">
        <v>82</v>
      </c>
      <c r="AV342" s="13" t="s">
        <v>82</v>
      </c>
      <c r="AW342" s="13" t="s">
        <v>33</v>
      </c>
      <c r="AX342" s="13" t="s">
        <v>71</v>
      </c>
      <c r="AY342" s="204" t="s">
        <v>120</v>
      </c>
    </row>
    <row r="343" spans="1:65" s="13" customFormat="1" ht="11.25">
      <c r="B343" s="194"/>
      <c r="C343" s="195"/>
      <c r="D343" s="186" t="s">
        <v>135</v>
      </c>
      <c r="E343" s="196" t="s">
        <v>19</v>
      </c>
      <c r="F343" s="197" t="s">
        <v>330</v>
      </c>
      <c r="G343" s="195"/>
      <c r="H343" s="198">
        <v>334.9</v>
      </c>
      <c r="I343" s="199"/>
      <c r="J343" s="195"/>
      <c r="K343" s="195"/>
      <c r="L343" s="200"/>
      <c r="M343" s="201"/>
      <c r="N343" s="202"/>
      <c r="O343" s="202"/>
      <c r="P343" s="202"/>
      <c r="Q343" s="202"/>
      <c r="R343" s="202"/>
      <c r="S343" s="202"/>
      <c r="T343" s="203"/>
      <c r="AT343" s="204" t="s">
        <v>135</v>
      </c>
      <c r="AU343" s="204" t="s">
        <v>82</v>
      </c>
      <c r="AV343" s="13" t="s">
        <v>82</v>
      </c>
      <c r="AW343" s="13" t="s">
        <v>33</v>
      </c>
      <c r="AX343" s="13" t="s">
        <v>71</v>
      </c>
      <c r="AY343" s="204" t="s">
        <v>120</v>
      </c>
    </row>
    <row r="344" spans="1:65" s="2" customFormat="1" ht="21.75" customHeight="1">
      <c r="A344" s="34"/>
      <c r="B344" s="35"/>
      <c r="C344" s="173" t="s">
        <v>532</v>
      </c>
      <c r="D344" s="173" t="s">
        <v>122</v>
      </c>
      <c r="E344" s="174" t="s">
        <v>533</v>
      </c>
      <c r="F344" s="175" t="s">
        <v>534</v>
      </c>
      <c r="G344" s="176" t="s">
        <v>125</v>
      </c>
      <c r="H344" s="177">
        <v>3051.4459999999999</v>
      </c>
      <c r="I344" s="178"/>
      <c r="J344" s="179">
        <f>ROUND(I344*H344,2)</f>
        <v>0</v>
      </c>
      <c r="K344" s="175" t="s">
        <v>126</v>
      </c>
      <c r="L344" s="39"/>
      <c r="M344" s="180" t="s">
        <v>19</v>
      </c>
      <c r="N344" s="181" t="s">
        <v>42</v>
      </c>
      <c r="O344" s="64"/>
      <c r="P344" s="182">
        <f>O344*H344</f>
        <v>0</v>
      </c>
      <c r="Q344" s="182">
        <v>0</v>
      </c>
      <c r="R344" s="182">
        <f>Q344*H344</f>
        <v>0</v>
      </c>
      <c r="S344" s="182">
        <v>0</v>
      </c>
      <c r="T344" s="183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184" t="s">
        <v>127</v>
      </c>
      <c r="AT344" s="184" t="s">
        <v>122</v>
      </c>
      <c r="AU344" s="184" t="s">
        <v>82</v>
      </c>
      <c r="AY344" s="17" t="s">
        <v>120</v>
      </c>
      <c r="BE344" s="185">
        <f>IF(N344="základní",J344,0)</f>
        <v>0</v>
      </c>
      <c r="BF344" s="185">
        <f>IF(N344="snížená",J344,0)</f>
        <v>0</v>
      </c>
      <c r="BG344" s="185">
        <f>IF(N344="zákl. přenesená",J344,0)</f>
        <v>0</v>
      </c>
      <c r="BH344" s="185">
        <f>IF(N344="sníž. přenesená",J344,0)</f>
        <v>0</v>
      </c>
      <c r="BI344" s="185">
        <f>IF(N344="nulová",J344,0)</f>
        <v>0</v>
      </c>
      <c r="BJ344" s="17" t="s">
        <v>79</v>
      </c>
      <c r="BK344" s="185">
        <f>ROUND(I344*H344,2)</f>
        <v>0</v>
      </c>
      <c r="BL344" s="17" t="s">
        <v>127</v>
      </c>
      <c r="BM344" s="184" t="s">
        <v>535</v>
      </c>
    </row>
    <row r="345" spans="1:65" s="2" customFormat="1" ht="19.5">
      <c r="A345" s="34"/>
      <c r="B345" s="35"/>
      <c r="C345" s="36"/>
      <c r="D345" s="186" t="s">
        <v>129</v>
      </c>
      <c r="E345" s="36"/>
      <c r="F345" s="187" t="s">
        <v>536</v>
      </c>
      <c r="G345" s="36"/>
      <c r="H345" s="36"/>
      <c r="I345" s="188"/>
      <c r="J345" s="36"/>
      <c r="K345" s="36"/>
      <c r="L345" s="39"/>
      <c r="M345" s="189"/>
      <c r="N345" s="190"/>
      <c r="O345" s="64"/>
      <c r="P345" s="64"/>
      <c r="Q345" s="64"/>
      <c r="R345" s="64"/>
      <c r="S345" s="64"/>
      <c r="T345" s="65"/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T345" s="17" t="s">
        <v>129</v>
      </c>
      <c r="AU345" s="17" t="s">
        <v>82</v>
      </c>
    </row>
    <row r="346" spans="1:65" s="2" customFormat="1" ht="11.25">
      <c r="A346" s="34"/>
      <c r="B346" s="35"/>
      <c r="C346" s="36"/>
      <c r="D346" s="191" t="s">
        <v>131</v>
      </c>
      <c r="E346" s="36"/>
      <c r="F346" s="192" t="s">
        <v>537</v>
      </c>
      <c r="G346" s="36"/>
      <c r="H346" s="36"/>
      <c r="I346" s="188"/>
      <c r="J346" s="36"/>
      <c r="K346" s="36"/>
      <c r="L346" s="39"/>
      <c r="M346" s="189"/>
      <c r="N346" s="190"/>
      <c r="O346" s="64"/>
      <c r="P346" s="64"/>
      <c r="Q346" s="64"/>
      <c r="R346" s="64"/>
      <c r="S346" s="64"/>
      <c r="T346" s="65"/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T346" s="17" t="s">
        <v>131</v>
      </c>
      <c r="AU346" s="17" t="s">
        <v>82</v>
      </c>
    </row>
    <row r="347" spans="1:65" s="13" customFormat="1" ht="11.25">
      <c r="B347" s="194"/>
      <c r="C347" s="195"/>
      <c r="D347" s="186" t="s">
        <v>135</v>
      </c>
      <c r="E347" s="196" t="s">
        <v>19</v>
      </c>
      <c r="F347" s="197" t="s">
        <v>538</v>
      </c>
      <c r="G347" s="195"/>
      <c r="H347" s="198">
        <v>2716.5459999999998</v>
      </c>
      <c r="I347" s="199"/>
      <c r="J347" s="195"/>
      <c r="K347" s="195"/>
      <c r="L347" s="200"/>
      <c r="M347" s="201"/>
      <c r="N347" s="202"/>
      <c r="O347" s="202"/>
      <c r="P347" s="202"/>
      <c r="Q347" s="202"/>
      <c r="R347" s="202"/>
      <c r="S347" s="202"/>
      <c r="T347" s="203"/>
      <c r="AT347" s="204" t="s">
        <v>135</v>
      </c>
      <c r="AU347" s="204" t="s">
        <v>82</v>
      </c>
      <c r="AV347" s="13" t="s">
        <v>82</v>
      </c>
      <c r="AW347" s="13" t="s">
        <v>33</v>
      </c>
      <c r="AX347" s="13" t="s">
        <v>71</v>
      </c>
      <c r="AY347" s="204" t="s">
        <v>120</v>
      </c>
    </row>
    <row r="348" spans="1:65" s="13" customFormat="1" ht="11.25">
      <c r="B348" s="194"/>
      <c r="C348" s="195"/>
      <c r="D348" s="186" t="s">
        <v>135</v>
      </c>
      <c r="E348" s="196" t="s">
        <v>19</v>
      </c>
      <c r="F348" s="197" t="s">
        <v>330</v>
      </c>
      <c r="G348" s="195"/>
      <c r="H348" s="198">
        <v>334.9</v>
      </c>
      <c r="I348" s="199"/>
      <c r="J348" s="195"/>
      <c r="K348" s="195"/>
      <c r="L348" s="200"/>
      <c r="M348" s="201"/>
      <c r="N348" s="202"/>
      <c r="O348" s="202"/>
      <c r="P348" s="202"/>
      <c r="Q348" s="202"/>
      <c r="R348" s="202"/>
      <c r="S348" s="202"/>
      <c r="T348" s="203"/>
      <c r="AT348" s="204" t="s">
        <v>135</v>
      </c>
      <c r="AU348" s="204" t="s">
        <v>82</v>
      </c>
      <c r="AV348" s="13" t="s">
        <v>82</v>
      </c>
      <c r="AW348" s="13" t="s">
        <v>33</v>
      </c>
      <c r="AX348" s="13" t="s">
        <v>71</v>
      </c>
      <c r="AY348" s="204" t="s">
        <v>120</v>
      </c>
    </row>
    <row r="349" spans="1:65" s="2" customFormat="1" ht="21.75" customHeight="1">
      <c r="A349" s="34"/>
      <c r="B349" s="35"/>
      <c r="C349" s="173" t="s">
        <v>539</v>
      </c>
      <c r="D349" s="173" t="s">
        <v>122</v>
      </c>
      <c r="E349" s="174" t="s">
        <v>540</v>
      </c>
      <c r="F349" s="175" t="s">
        <v>541</v>
      </c>
      <c r="G349" s="176" t="s">
        <v>139</v>
      </c>
      <c r="H349" s="177">
        <v>4.5</v>
      </c>
      <c r="I349" s="178"/>
      <c r="J349" s="179">
        <f>ROUND(I349*H349,2)</f>
        <v>0</v>
      </c>
      <c r="K349" s="175" t="s">
        <v>126</v>
      </c>
      <c r="L349" s="39"/>
      <c r="M349" s="180" t="s">
        <v>19</v>
      </c>
      <c r="N349" s="181" t="s">
        <v>42</v>
      </c>
      <c r="O349" s="64"/>
      <c r="P349" s="182">
        <f>O349*H349</f>
        <v>0</v>
      </c>
      <c r="Q349" s="182">
        <v>2.2399999999999998E-3</v>
      </c>
      <c r="R349" s="182">
        <f>Q349*H349</f>
        <v>1.0079999999999999E-2</v>
      </c>
      <c r="S349" s="182">
        <v>0</v>
      </c>
      <c r="T349" s="183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184" t="s">
        <v>127</v>
      </c>
      <c r="AT349" s="184" t="s">
        <v>122</v>
      </c>
      <c r="AU349" s="184" t="s">
        <v>82</v>
      </c>
      <c r="AY349" s="17" t="s">
        <v>120</v>
      </c>
      <c r="BE349" s="185">
        <f>IF(N349="základní",J349,0)</f>
        <v>0</v>
      </c>
      <c r="BF349" s="185">
        <f>IF(N349="snížená",J349,0)</f>
        <v>0</v>
      </c>
      <c r="BG349" s="185">
        <f>IF(N349="zákl. přenesená",J349,0)</f>
        <v>0</v>
      </c>
      <c r="BH349" s="185">
        <f>IF(N349="sníž. přenesená",J349,0)</f>
        <v>0</v>
      </c>
      <c r="BI349" s="185">
        <f>IF(N349="nulová",J349,0)</f>
        <v>0</v>
      </c>
      <c r="BJ349" s="17" t="s">
        <v>79</v>
      </c>
      <c r="BK349" s="185">
        <f>ROUND(I349*H349,2)</f>
        <v>0</v>
      </c>
      <c r="BL349" s="17" t="s">
        <v>127</v>
      </c>
      <c r="BM349" s="184" t="s">
        <v>542</v>
      </c>
    </row>
    <row r="350" spans="1:65" s="2" customFormat="1" ht="11.25">
      <c r="A350" s="34"/>
      <c r="B350" s="35"/>
      <c r="C350" s="36"/>
      <c r="D350" s="186" t="s">
        <v>129</v>
      </c>
      <c r="E350" s="36"/>
      <c r="F350" s="187" t="s">
        <v>543</v>
      </c>
      <c r="G350" s="36"/>
      <c r="H350" s="36"/>
      <c r="I350" s="188"/>
      <c r="J350" s="36"/>
      <c r="K350" s="36"/>
      <c r="L350" s="39"/>
      <c r="M350" s="189"/>
      <c r="N350" s="190"/>
      <c r="O350" s="64"/>
      <c r="P350" s="64"/>
      <c r="Q350" s="64"/>
      <c r="R350" s="64"/>
      <c r="S350" s="64"/>
      <c r="T350" s="65"/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T350" s="17" t="s">
        <v>129</v>
      </c>
      <c r="AU350" s="17" t="s">
        <v>82</v>
      </c>
    </row>
    <row r="351" spans="1:65" s="2" customFormat="1" ht="11.25">
      <c r="A351" s="34"/>
      <c r="B351" s="35"/>
      <c r="C351" s="36"/>
      <c r="D351" s="191" t="s">
        <v>131</v>
      </c>
      <c r="E351" s="36"/>
      <c r="F351" s="192" t="s">
        <v>544</v>
      </c>
      <c r="G351" s="36"/>
      <c r="H351" s="36"/>
      <c r="I351" s="188"/>
      <c r="J351" s="36"/>
      <c r="K351" s="36"/>
      <c r="L351" s="39"/>
      <c r="M351" s="189"/>
      <c r="N351" s="190"/>
      <c r="O351" s="64"/>
      <c r="P351" s="64"/>
      <c r="Q351" s="64"/>
      <c r="R351" s="64"/>
      <c r="S351" s="64"/>
      <c r="T351" s="65"/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T351" s="17" t="s">
        <v>131</v>
      </c>
      <c r="AU351" s="17" t="s">
        <v>82</v>
      </c>
    </row>
    <row r="352" spans="1:65" s="13" customFormat="1" ht="11.25">
      <c r="B352" s="194"/>
      <c r="C352" s="195"/>
      <c r="D352" s="186" t="s">
        <v>135</v>
      </c>
      <c r="E352" s="196" t="s">
        <v>19</v>
      </c>
      <c r="F352" s="197" t="s">
        <v>545</v>
      </c>
      <c r="G352" s="195"/>
      <c r="H352" s="198">
        <v>4.5</v>
      </c>
      <c r="I352" s="199"/>
      <c r="J352" s="195"/>
      <c r="K352" s="195"/>
      <c r="L352" s="200"/>
      <c r="M352" s="201"/>
      <c r="N352" s="202"/>
      <c r="O352" s="202"/>
      <c r="P352" s="202"/>
      <c r="Q352" s="202"/>
      <c r="R352" s="202"/>
      <c r="S352" s="202"/>
      <c r="T352" s="203"/>
      <c r="AT352" s="204" t="s">
        <v>135</v>
      </c>
      <c r="AU352" s="204" t="s">
        <v>82</v>
      </c>
      <c r="AV352" s="13" t="s">
        <v>82</v>
      </c>
      <c r="AW352" s="13" t="s">
        <v>33</v>
      </c>
      <c r="AX352" s="13" t="s">
        <v>79</v>
      </c>
      <c r="AY352" s="204" t="s">
        <v>120</v>
      </c>
    </row>
    <row r="353" spans="1:65" s="12" customFormat="1" ht="22.9" customHeight="1">
      <c r="B353" s="157"/>
      <c r="C353" s="158"/>
      <c r="D353" s="159" t="s">
        <v>70</v>
      </c>
      <c r="E353" s="171" t="s">
        <v>183</v>
      </c>
      <c r="F353" s="171" t="s">
        <v>546</v>
      </c>
      <c r="G353" s="158"/>
      <c r="H353" s="158"/>
      <c r="I353" s="161"/>
      <c r="J353" s="172">
        <f>BK353</f>
        <v>0</v>
      </c>
      <c r="K353" s="158"/>
      <c r="L353" s="163"/>
      <c r="M353" s="164"/>
      <c r="N353" s="165"/>
      <c r="O353" s="165"/>
      <c r="P353" s="166">
        <f>SUM(P354:P362)</f>
        <v>0</v>
      </c>
      <c r="Q353" s="165"/>
      <c r="R353" s="166">
        <f>SUM(R354:R362)</f>
        <v>0</v>
      </c>
      <c r="S353" s="165"/>
      <c r="T353" s="167">
        <f>SUM(T354:T362)</f>
        <v>0</v>
      </c>
      <c r="AR353" s="168" t="s">
        <v>79</v>
      </c>
      <c r="AT353" s="169" t="s">
        <v>70</v>
      </c>
      <c r="AU353" s="169" t="s">
        <v>79</v>
      </c>
      <c r="AY353" s="168" t="s">
        <v>120</v>
      </c>
      <c r="BK353" s="170">
        <f>SUM(BK354:BK362)</f>
        <v>0</v>
      </c>
    </row>
    <row r="354" spans="1:65" s="2" customFormat="1" ht="16.5" customHeight="1">
      <c r="A354" s="34"/>
      <c r="B354" s="35"/>
      <c r="C354" s="173" t="s">
        <v>547</v>
      </c>
      <c r="D354" s="173" t="s">
        <v>122</v>
      </c>
      <c r="E354" s="174" t="s">
        <v>548</v>
      </c>
      <c r="F354" s="175" t="s">
        <v>549</v>
      </c>
      <c r="G354" s="176" t="s">
        <v>139</v>
      </c>
      <c r="H354" s="177">
        <v>80</v>
      </c>
      <c r="I354" s="178"/>
      <c r="J354" s="179">
        <f>ROUND(I354*H354,2)</f>
        <v>0</v>
      </c>
      <c r="K354" s="175" t="s">
        <v>19</v>
      </c>
      <c r="L354" s="39"/>
      <c r="M354" s="180" t="s">
        <v>19</v>
      </c>
      <c r="N354" s="181" t="s">
        <v>42</v>
      </c>
      <c r="O354" s="64"/>
      <c r="P354" s="182">
        <f>O354*H354</f>
        <v>0</v>
      </c>
      <c r="Q354" s="182">
        <v>0</v>
      </c>
      <c r="R354" s="182">
        <f>Q354*H354</f>
        <v>0</v>
      </c>
      <c r="S354" s="182">
        <v>0</v>
      </c>
      <c r="T354" s="183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184" t="s">
        <v>127</v>
      </c>
      <c r="AT354" s="184" t="s">
        <v>122</v>
      </c>
      <c r="AU354" s="184" t="s">
        <v>82</v>
      </c>
      <c r="AY354" s="17" t="s">
        <v>120</v>
      </c>
      <c r="BE354" s="185">
        <f>IF(N354="základní",J354,0)</f>
        <v>0</v>
      </c>
      <c r="BF354" s="185">
        <f>IF(N354="snížená",J354,0)</f>
        <v>0</v>
      </c>
      <c r="BG354" s="185">
        <f>IF(N354="zákl. přenesená",J354,0)</f>
        <v>0</v>
      </c>
      <c r="BH354" s="185">
        <f>IF(N354="sníž. přenesená",J354,0)</f>
        <v>0</v>
      </c>
      <c r="BI354" s="185">
        <f>IF(N354="nulová",J354,0)</f>
        <v>0</v>
      </c>
      <c r="BJ354" s="17" t="s">
        <v>79</v>
      </c>
      <c r="BK354" s="185">
        <f>ROUND(I354*H354,2)</f>
        <v>0</v>
      </c>
      <c r="BL354" s="17" t="s">
        <v>127</v>
      </c>
      <c r="BM354" s="184" t="s">
        <v>550</v>
      </c>
    </row>
    <row r="355" spans="1:65" s="2" customFormat="1" ht="11.25">
      <c r="A355" s="34"/>
      <c r="B355" s="35"/>
      <c r="C355" s="36"/>
      <c r="D355" s="186" t="s">
        <v>129</v>
      </c>
      <c r="E355" s="36"/>
      <c r="F355" s="187" t="s">
        <v>551</v>
      </c>
      <c r="G355" s="36"/>
      <c r="H355" s="36"/>
      <c r="I355" s="188"/>
      <c r="J355" s="36"/>
      <c r="K355" s="36"/>
      <c r="L355" s="39"/>
      <c r="M355" s="189"/>
      <c r="N355" s="190"/>
      <c r="O355" s="64"/>
      <c r="P355" s="64"/>
      <c r="Q355" s="64"/>
      <c r="R355" s="64"/>
      <c r="S355" s="64"/>
      <c r="T355" s="65"/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T355" s="17" t="s">
        <v>129</v>
      </c>
      <c r="AU355" s="17" t="s">
        <v>82</v>
      </c>
    </row>
    <row r="356" spans="1:65" s="13" customFormat="1" ht="11.25">
      <c r="B356" s="194"/>
      <c r="C356" s="195"/>
      <c r="D356" s="186" t="s">
        <v>135</v>
      </c>
      <c r="E356" s="196" t="s">
        <v>19</v>
      </c>
      <c r="F356" s="197" t="s">
        <v>552</v>
      </c>
      <c r="G356" s="195"/>
      <c r="H356" s="198">
        <v>80</v>
      </c>
      <c r="I356" s="199"/>
      <c r="J356" s="195"/>
      <c r="K356" s="195"/>
      <c r="L356" s="200"/>
      <c r="M356" s="201"/>
      <c r="N356" s="202"/>
      <c r="O356" s="202"/>
      <c r="P356" s="202"/>
      <c r="Q356" s="202"/>
      <c r="R356" s="202"/>
      <c r="S356" s="202"/>
      <c r="T356" s="203"/>
      <c r="AT356" s="204" t="s">
        <v>135</v>
      </c>
      <c r="AU356" s="204" t="s">
        <v>82</v>
      </c>
      <c r="AV356" s="13" t="s">
        <v>82</v>
      </c>
      <c r="AW356" s="13" t="s">
        <v>33</v>
      </c>
      <c r="AX356" s="13" t="s">
        <v>79</v>
      </c>
      <c r="AY356" s="204" t="s">
        <v>120</v>
      </c>
    </row>
    <row r="357" spans="1:65" s="2" customFormat="1" ht="16.5" customHeight="1">
      <c r="A357" s="34"/>
      <c r="B357" s="35"/>
      <c r="C357" s="173" t="s">
        <v>553</v>
      </c>
      <c r="D357" s="173" t="s">
        <v>122</v>
      </c>
      <c r="E357" s="174" t="s">
        <v>554</v>
      </c>
      <c r="F357" s="175" t="s">
        <v>555</v>
      </c>
      <c r="G357" s="176" t="s">
        <v>139</v>
      </c>
      <c r="H357" s="177">
        <v>80</v>
      </c>
      <c r="I357" s="178"/>
      <c r="J357" s="179">
        <f>ROUND(I357*H357,2)</f>
        <v>0</v>
      </c>
      <c r="K357" s="175" t="s">
        <v>19</v>
      </c>
      <c r="L357" s="39"/>
      <c r="M357" s="180" t="s">
        <v>19</v>
      </c>
      <c r="N357" s="181" t="s">
        <v>42</v>
      </c>
      <c r="O357" s="64"/>
      <c r="P357" s="182">
        <f>O357*H357</f>
        <v>0</v>
      </c>
      <c r="Q357" s="182">
        <v>0</v>
      </c>
      <c r="R357" s="182">
        <f>Q357*H357</f>
        <v>0</v>
      </c>
      <c r="S357" s="182">
        <v>0</v>
      </c>
      <c r="T357" s="183">
        <f>S357*H357</f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184" t="s">
        <v>127</v>
      </c>
      <c r="AT357" s="184" t="s">
        <v>122</v>
      </c>
      <c r="AU357" s="184" t="s">
        <v>82</v>
      </c>
      <c r="AY357" s="17" t="s">
        <v>120</v>
      </c>
      <c r="BE357" s="185">
        <f>IF(N357="základní",J357,0)</f>
        <v>0</v>
      </c>
      <c r="BF357" s="185">
        <f>IF(N357="snížená",J357,0)</f>
        <v>0</v>
      </c>
      <c r="BG357" s="185">
        <f>IF(N357="zákl. přenesená",J357,0)</f>
        <v>0</v>
      </c>
      <c r="BH357" s="185">
        <f>IF(N357="sníž. přenesená",J357,0)</f>
        <v>0</v>
      </c>
      <c r="BI357" s="185">
        <f>IF(N357="nulová",J357,0)</f>
        <v>0</v>
      </c>
      <c r="BJ357" s="17" t="s">
        <v>79</v>
      </c>
      <c r="BK357" s="185">
        <f>ROUND(I357*H357,2)</f>
        <v>0</v>
      </c>
      <c r="BL357" s="17" t="s">
        <v>127</v>
      </c>
      <c r="BM357" s="184" t="s">
        <v>556</v>
      </c>
    </row>
    <row r="358" spans="1:65" s="2" customFormat="1" ht="11.25">
      <c r="A358" s="34"/>
      <c r="B358" s="35"/>
      <c r="C358" s="36"/>
      <c r="D358" s="186" t="s">
        <v>129</v>
      </c>
      <c r="E358" s="36"/>
      <c r="F358" s="187" t="s">
        <v>555</v>
      </c>
      <c r="G358" s="36"/>
      <c r="H358" s="36"/>
      <c r="I358" s="188"/>
      <c r="J358" s="36"/>
      <c r="K358" s="36"/>
      <c r="L358" s="39"/>
      <c r="M358" s="189"/>
      <c r="N358" s="190"/>
      <c r="O358" s="64"/>
      <c r="P358" s="64"/>
      <c r="Q358" s="64"/>
      <c r="R358" s="64"/>
      <c r="S358" s="64"/>
      <c r="T358" s="65"/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T358" s="17" t="s">
        <v>129</v>
      </c>
      <c r="AU358" s="17" t="s">
        <v>82</v>
      </c>
    </row>
    <row r="359" spans="1:65" s="2" customFormat="1" ht="19.5">
      <c r="A359" s="34"/>
      <c r="B359" s="35"/>
      <c r="C359" s="36"/>
      <c r="D359" s="186" t="s">
        <v>133</v>
      </c>
      <c r="E359" s="36"/>
      <c r="F359" s="193" t="s">
        <v>557</v>
      </c>
      <c r="G359" s="36"/>
      <c r="H359" s="36"/>
      <c r="I359" s="188"/>
      <c r="J359" s="36"/>
      <c r="K359" s="36"/>
      <c r="L359" s="39"/>
      <c r="M359" s="189"/>
      <c r="N359" s="190"/>
      <c r="O359" s="64"/>
      <c r="P359" s="64"/>
      <c r="Q359" s="64"/>
      <c r="R359" s="64"/>
      <c r="S359" s="64"/>
      <c r="T359" s="65"/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T359" s="17" t="s">
        <v>133</v>
      </c>
      <c r="AU359" s="17" t="s">
        <v>82</v>
      </c>
    </row>
    <row r="360" spans="1:65" s="2" customFormat="1" ht="16.5" customHeight="1">
      <c r="A360" s="34"/>
      <c r="B360" s="35"/>
      <c r="C360" s="173" t="s">
        <v>558</v>
      </c>
      <c r="D360" s="173" t="s">
        <v>122</v>
      </c>
      <c r="E360" s="174" t="s">
        <v>559</v>
      </c>
      <c r="F360" s="175" t="s">
        <v>560</v>
      </c>
      <c r="G360" s="176" t="s">
        <v>416</v>
      </c>
      <c r="H360" s="177">
        <v>2</v>
      </c>
      <c r="I360" s="178"/>
      <c r="J360" s="179">
        <f>ROUND(I360*H360,2)</f>
        <v>0</v>
      </c>
      <c r="K360" s="175" t="s">
        <v>19</v>
      </c>
      <c r="L360" s="39"/>
      <c r="M360" s="180" t="s">
        <v>19</v>
      </c>
      <c r="N360" s="181" t="s">
        <v>42</v>
      </c>
      <c r="O360" s="64"/>
      <c r="P360" s="182">
        <f>O360*H360</f>
        <v>0</v>
      </c>
      <c r="Q360" s="182">
        <v>0</v>
      </c>
      <c r="R360" s="182">
        <f>Q360*H360</f>
        <v>0</v>
      </c>
      <c r="S360" s="182">
        <v>0</v>
      </c>
      <c r="T360" s="183">
        <f>S360*H360</f>
        <v>0</v>
      </c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R360" s="184" t="s">
        <v>127</v>
      </c>
      <c r="AT360" s="184" t="s">
        <v>122</v>
      </c>
      <c r="AU360" s="184" t="s">
        <v>82</v>
      </c>
      <c r="AY360" s="17" t="s">
        <v>120</v>
      </c>
      <c r="BE360" s="185">
        <f>IF(N360="základní",J360,0)</f>
        <v>0</v>
      </c>
      <c r="BF360" s="185">
        <f>IF(N360="snížená",J360,0)</f>
        <v>0</v>
      </c>
      <c r="BG360" s="185">
        <f>IF(N360="zákl. přenesená",J360,0)</f>
        <v>0</v>
      </c>
      <c r="BH360" s="185">
        <f>IF(N360="sníž. přenesená",J360,0)</f>
        <v>0</v>
      </c>
      <c r="BI360" s="185">
        <f>IF(N360="nulová",J360,0)</f>
        <v>0</v>
      </c>
      <c r="BJ360" s="17" t="s">
        <v>79</v>
      </c>
      <c r="BK360" s="185">
        <f>ROUND(I360*H360,2)</f>
        <v>0</v>
      </c>
      <c r="BL360" s="17" t="s">
        <v>127</v>
      </c>
      <c r="BM360" s="184" t="s">
        <v>561</v>
      </c>
    </row>
    <row r="361" spans="1:65" s="2" customFormat="1" ht="11.25">
      <c r="A361" s="34"/>
      <c r="B361" s="35"/>
      <c r="C361" s="36"/>
      <c r="D361" s="186" t="s">
        <v>129</v>
      </c>
      <c r="E361" s="36"/>
      <c r="F361" s="187" t="s">
        <v>560</v>
      </c>
      <c r="G361" s="36"/>
      <c r="H361" s="36"/>
      <c r="I361" s="188"/>
      <c r="J361" s="36"/>
      <c r="K361" s="36"/>
      <c r="L361" s="39"/>
      <c r="M361" s="189"/>
      <c r="N361" s="190"/>
      <c r="O361" s="64"/>
      <c r="P361" s="64"/>
      <c r="Q361" s="64"/>
      <c r="R361" s="64"/>
      <c r="S361" s="64"/>
      <c r="T361" s="65"/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T361" s="17" t="s">
        <v>129</v>
      </c>
      <c r="AU361" s="17" t="s">
        <v>82</v>
      </c>
    </row>
    <row r="362" spans="1:65" s="13" customFormat="1" ht="11.25">
      <c r="B362" s="194"/>
      <c r="C362" s="195"/>
      <c r="D362" s="186" t="s">
        <v>135</v>
      </c>
      <c r="E362" s="196" t="s">
        <v>19</v>
      </c>
      <c r="F362" s="197" t="s">
        <v>562</v>
      </c>
      <c r="G362" s="195"/>
      <c r="H362" s="198">
        <v>2</v>
      </c>
      <c r="I362" s="199"/>
      <c r="J362" s="195"/>
      <c r="K362" s="195"/>
      <c r="L362" s="200"/>
      <c r="M362" s="201"/>
      <c r="N362" s="202"/>
      <c r="O362" s="202"/>
      <c r="P362" s="202"/>
      <c r="Q362" s="202"/>
      <c r="R362" s="202"/>
      <c r="S362" s="202"/>
      <c r="T362" s="203"/>
      <c r="AT362" s="204" t="s">
        <v>135</v>
      </c>
      <c r="AU362" s="204" t="s">
        <v>82</v>
      </c>
      <c r="AV362" s="13" t="s">
        <v>82</v>
      </c>
      <c r="AW362" s="13" t="s">
        <v>33</v>
      </c>
      <c r="AX362" s="13" t="s">
        <v>79</v>
      </c>
      <c r="AY362" s="204" t="s">
        <v>120</v>
      </c>
    </row>
    <row r="363" spans="1:65" s="12" customFormat="1" ht="22.9" customHeight="1">
      <c r="B363" s="157"/>
      <c r="C363" s="158"/>
      <c r="D363" s="159" t="s">
        <v>70</v>
      </c>
      <c r="E363" s="171" t="s">
        <v>192</v>
      </c>
      <c r="F363" s="171" t="s">
        <v>563</v>
      </c>
      <c r="G363" s="158"/>
      <c r="H363" s="158"/>
      <c r="I363" s="161"/>
      <c r="J363" s="172">
        <f>BK363</f>
        <v>0</v>
      </c>
      <c r="K363" s="158"/>
      <c r="L363" s="163"/>
      <c r="M363" s="164"/>
      <c r="N363" s="165"/>
      <c r="O363" s="165"/>
      <c r="P363" s="166">
        <f>SUM(P364:P421)</f>
        <v>0</v>
      </c>
      <c r="Q363" s="165"/>
      <c r="R363" s="166">
        <f>SUM(R364:R421)</f>
        <v>49.468402910000002</v>
      </c>
      <c r="S363" s="165"/>
      <c r="T363" s="167">
        <f>SUM(T364:T421)</f>
        <v>40.366080000000004</v>
      </c>
      <c r="AR363" s="168" t="s">
        <v>79</v>
      </c>
      <c r="AT363" s="169" t="s">
        <v>70</v>
      </c>
      <c r="AU363" s="169" t="s">
        <v>79</v>
      </c>
      <c r="AY363" s="168" t="s">
        <v>120</v>
      </c>
      <c r="BK363" s="170">
        <f>SUM(BK364:BK421)</f>
        <v>0</v>
      </c>
    </row>
    <row r="364" spans="1:65" s="2" customFormat="1" ht="16.5" customHeight="1">
      <c r="A364" s="34"/>
      <c r="B364" s="35"/>
      <c r="C364" s="173" t="s">
        <v>564</v>
      </c>
      <c r="D364" s="173" t="s">
        <v>122</v>
      </c>
      <c r="E364" s="174" t="s">
        <v>565</v>
      </c>
      <c r="F364" s="175" t="s">
        <v>566</v>
      </c>
      <c r="G364" s="176" t="s">
        <v>139</v>
      </c>
      <c r="H364" s="177">
        <v>103.5</v>
      </c>
      <c r="I364" s="178"/>
      <c r="J364" s="179">
        <f>ROUND(I364*H364,2)</f>
        <v>0</v>
      </c>
      <c r="K364" s="175" t="s">
        <v>126</v>
      </c>
      <c r="L364" s="39"/>
      <c r="M364" s="180" t="s">
        <v>19</v>
      </c>
      <c r="N364" s="181" t="s">
        <v>42</v>
      </c>
      <c r="O364" s="64"/>
      <c r="P364" s="182">
        <f>O364*H364</f>
        <v>0</v>
      </c>
      <c r="Q364" s="182">
        <v>0.15540000000000001</v>
      </c>
      <c r="R364" s="182">
        <f>Q364*H364</f>
        <v>16.0839</v>
      </c>
      <c r="S364" s="182">
        <v>0</v>
      </c>
      <c r="T364" s="183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184" t="s">
        <v>127</v>
      </c>
      <c r="AT364" s="184" t="s">
        <v>122</v>
      </c>
      <c r="AU364" s="184" t="s">
        <v>82</v>
      </c>
      <c r="AY364" s="17" t="s">
        <v>120</v>
      </c>
      <c r="BE364" s="185">
        <f>IF(N364="základní",J364,0)</f>
        <v>0</v>
      </c>
      <c r="BF364" s="185">
        <f>IF(N364="snížená",J364,0)</f>
        <v>0</v>
      </c>
      <c r="BG364" s="185">
        <f>IF(N364="zákl. přenesená",J364,0)</f>
        <v>0</v>
      </c>
      <c r="BH364" s="185">
        <f>IF(N364="sníž. přenesená",J364,0)</f>
        <v>0</v>
      </c>
      <c r="BI364" s="185">
        <f>IF(N364="nulová",J364,0)</f>
        <v>0</v>
      </c>
      <c r="BJ364" s="17" t="s">
        <v>79</v>
      </c>
      <c r="BK364" s="185">
        <f>ROUND(I364*H364,2)</f>
        <v>0</v>
      </c>
      <c r="BL364" s="17" t="s">
        <v>127</v>
      </c>
      <c r="BM364" s="184" t="s">
        <v>567</v>
      </c>
    </row>
    <row r="365" spans="1:65" s="2" customFormat="1" ht="19.5">
      <c r="A365" s="34"/>
      <c r="B365" s="35"/>
      <c r="C365" s="36"/>
      <c r="D365" s="186" t="s">
        <v>129</v>
      </c>
      <c r="E365" s="36"/>
      <c r="F365" s="187" t="s">
        <v>568</v>
      </c>
      <c r="G365" s="36"/>
      <c r="H365" s="36"/>
      <c r="I365" s="188"/>
      <c r="J365" s="36"/>
      <c r="K365" s="36"/>
      <c r="L365" s="39"/>
      <c r="M365" s="189"/>
      <c r="N365" s="190"/>
      <c r="O365" s="64"/>
      <c r="P365" s="64"/>
      <c r="Q365" s="64"/>
      <c r="R365" s="64"/>
      <c r="S365" s="64"/>
      <c r="T365" s="65"/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T365" s="17" t="s">
        <v>129</v>
      </c>
      <c r="AU365" s="17" t="s">
        <v>82</v>
      </c>
    </row>
    <row r="366" spans="1:65" s="2" customFormat="1" ht="11.25">
      <c r="A366" s="34"/>
      <c r="B366" s="35"/>
      <c r="C366" s="36"/>
      <c r="D366" s="191" t="s">
        <v>131</v>
      </c>
      <c r="E366" s="36"/>
      <c r="F366" s="192" t="s">
        <v>569</v>
      </c>
      <c r="G366" s="36"/>
      <c r="H366" s="36"/>
      <c r="I366" s="188"/>
      <c r="J366" s="36"/>
      <c r="K366" s="36"/>
      <c r="L366" s="39"/>
      <c r="M366" s="189"/>
      <c r="N366" s="190"/>
      <c r="O366" s="64"/>
      <c r="P366" s="64"/>
      <c r="Q366" s="64"/>
      <c r="R366" s="64"/>
      <c r="S366" s="64"/>
      <c r="T366" s="65"/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T366" s="17" t="s">
        <v>131</v>
      </c>
      <c r="AU366" s="17" t="s">
        <v>82</v>
      </c>
    </row>
    <row r="367" spans="1:65" s="13" customFormat="1" ht="11.25">
      <c r="B367" s="194"/>
      <c r="C367" s="195"/>
      <c r="D367" s="186" t="s">
        <v>135</v>
      </c>
      <c r="E367" s="196" t="s">
        <v>19</v>
      </c>
      <c r="F367" s="197" t="s">
        <v>570</v>
      </c>
      <c r="G367" s="195"/>
      <c r="H367" s="198">
        <v>64.5</v>
      </c>
      <c r="I367" s="199"/>
      <c r="J367" s="195"/>
      <c r="K367" s="195"/>
      <c r="L367" s="200"/>
      <c r="M367" s="201"/>
      <c r="N367" s="202"/>
      <c r="O367" s="202"/>
      <c r="P367" s="202"/>
      <c r="Q367" s="202"/>
      <c r="R367" s="202"/>
      <c r="S367" s="202"/>
      <c r="T367" s="203"/>
      <c r="AT367" s="204" t="s">
        <v>135</v>
      </c>
      <c r="AU367" s="204" t="s">
        <v>82</v>
      </c>
      <c r="AV367" s="13" t="s">
        <v>82</v>
      </c>
      <c r="AW367" s="13" t="s">
        <v>33</v>
      </c>
      <c r="AX367" s="13" t="s">
        <v>71</v>
      </c>
      <c r="AY367" s="204" t="s">
        <v>120</v>
      </c>
    </row>
    <row r="368" spans="1:65" s="13" customFormat="1" ht="11.25">
      <c r="B368" s="194"/>
      <c r="C368" s="195"/>
      <c r="D368" s="186" t="s">
        <v>135</v>
      </c>
      <c r="E368" s="196" t="s">
        <v>19</v>
      </c>
      <c r="F368" s="197" t="s">
        <v>571</v>
      </c>
      <c r="G368" s="195"/>
      <c r="H368" s="198">
        <v>39</v>
      </c>
      <c r="I368" s="199"/>
      <c r="J368" s="195"/>
      <c r="K368" s="195"/>
      <c r="L368" s="200"/>
      <c r="M368" s="201"/>
      <c r="N368" s="202"/>
      <c r="O368" s="202"/>
      <c r="P368" s="202"/>
      <c r="Q368" s="202"/>
      <c r="R368" s="202"/>
      <c r="S368" s="202"/>
      <c r="T368" s="203"/>
      <c r="AT368" s="204" t="s">
        <v>135</v>
      </c>
      <c r="AU368" s="204" t="s">
        <v>82</v>
      </c>
      <c r="AV368" s="13" t="s">
        <v>82</v>
      </c>
      <c r="AW368" s="13" t="s">
        <v>33</v>
      </c>
      <c r="AX368" s="13" t="s">
        <v>71</v>
      </c>
      <c r="AY368" s="204" t="s">
        <v>120</v>
      </c>
    </row>
    <row r="369" spans="1:65" s="2" customFormat="1" ht="16.5" customHeight="1">
      <c r="A369" s="34"/>
      <c r="B369" s="35"/>
      <c r="C369" s="205" t="s">
        <v>572</v>
      </c>
      <c r="D369" s="205" t="s">
        <v>233</v>
      </c>
      <c r="E369" s="206" t="s">
        <v>573</v>
      </c>
      <c r="F369" s="207" t="s">
        <v>574</v>
      </c>
      <c r="G369" s="208" t="s">
        <v>139</v>
      </c>
      <c r="H369" s="209">
        <v>103</v>
      </c>
      <c r="I369" s="210"/>
      <c r="J369" s="211">
        <f>ROUND(I369*H369,2)</f>
        <v>0</v>
      </c>
      <c r="K369" s="207" t="s">
        <v>126</v>
      </c>
      <c r="L369" s="212"/>
      <c r="M369" s="213" t="s">
        <v>19</v>
      </c>
      <c r="N369" s="214" t="s">
        <v>42</v>
      </c>
      <c r="O369" s="64"/>
      <c r="P369" s="182">
        <f>O369*H369</f>
        <v>0</v>
      </c>
      <c r="Q369" s="182">
        <v>0.08</v>
      </c>
      <c r="R369" s="182">
        <f>Q369*H369</f>
        <v>8.24</v>
      </c>
      <c r="S369" s="182">
        <v>0</v>
      </c>
      <c r="T369" s="183">
        <f>S369*H369</f>
        <v>0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184" t="s">
        <v>183</v>
      </c>
      <c r="AT369" s="184" t="s">
        <v>233</v>
      </c>
      <c r="AU369" s="184" t="s">
        <v>82</v>
      </c>
      <c r="AY369" s="17" t="s">
        <v>120</v>
      </c>
      <c r="BE369" s="185">
        <f>IF(N369="základní",J369,0)</f>
        <v>0</v>
      </c>
      <c r="BF369" s="185">
        <f>IF(N369="snížená",J369,0)</f>
        <v>0</v>
      </c>
      <c r="BG369" s="185">
        <f>IF(N369="zákl. přenesená",J369,0)</f>
        <v>0</v>
      </c>
      <c r="BH369" s="185">
        <f>IF(N369="sníž. přenesená",J369,0)</f>
        <v>0</v>
      </c>
      <c r="BI369" s="185">
        <f>IF(N369="nulová",J369,0)</f>
        <v>0</v>
      </c>
      <c r="BJ369" s="17" t="s">
        <v>79</v>
      </c>
      <c r="BK369" s="185">
        <f>ROUND(I369*H369,2)</f>
        <v>0</v>
      </c>
      <c r="BL369" s="17" t="s">
        <v>127</v>
      </c>
      <c r="BM369" s="184" t="s">
        <v>575</v>
      </c>
    </row>
    <row r="370" spans="1:65" s="2" customFormat="1" ht="11.25">
      <c r="A370" s="34"/>
      <c r="B370" s="35"/>
      <c r="C370" s="36"/>
      <c r="D370" s="186" t="s">
        <v>129</v>
      </c>
      <c r="E370" s="36"/>
      <c r="F370" s="187" t="s">
        <v>574</v>
      </c>
      <c r="G370" s="36"/>
      <c r="H370" s="36"/>
      <c r="I370" s="188"/>
      <c r="J370" s="36"/>
      <c r="K370" s="36"/>
      <c r="L370" s="39"/>
      <c r="M370" s="189"/>
      <c r="N370" s="190"/>
      <c r="O370" s="64"/>
      <c r="P370" s="64"/>
      <c r="Q370" s="64"/>
      <c r="R370" s="64"/>
      <c r="S370" s="64"/>
      <c r="T370" s="65"/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T370" s="17" t="s">
        <v>129</v>
      </c>
      <c r="AU370" s="17" t="s">
        <v>82</v>
      </c>
    </row>
    <row r="371" spans="1:65" s="2" customFormat="1" ht="16.5" customHeight="1">
      <c r="A371" s="34"/>
      <c r="B371" s="35"/>
      <c r="C371" s="205" t="s">
        <v>576</v>
      </c>
      <c r="D371" s="205" t="s">
        <v>233</v>
      </c>
      <c r="E371" s="206" t="s">
        <v>577</v>
      </c>
      <c r="F371" s="207" t="s">
        <v>578</v>
      </c>
      <c r="G371" s="208" t="s">
        <v>139</v>
      </c>
      <c r="H371" s="209">
        <v>0.5</v>
      </c>
      <c r="I371" s="210"/>
      <c r="J371" s="211">
        <f>ROUND(I371*H371,2)</f>
        <v>0</v>
      </c>
      <c r="K371" s="207" t="s">
        <v>126</v>
      </c>
      <c r="L371" s="212"/>
      <c r="M371" s="213" t="s">
        <v>19</v>
      </c>
      <c r="N371" s="214" t="s">
        <v>42</v>
      </c>
      <c r="O371" s="64"/>
      <c r="P371" s="182">
        <f>O371*H371</f>
        <v>0</v>
      </c>
      <c r="Q371" s="182">
        <v>0.04</v>
      </c>
      <c r="R371" s="182">
        <f>Q371*H371</f>
        <v>0.02</v>
      </c>
      <c r="S371" s="182">
        <v>0</v>
      </c>
      <c r="T371" s="183">
        <f>S371*H371</f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184" t="s">
        <v>183</v>
      </c>
      <c r="AT371" s="184" t="s">
        <v>233</v>
      </c>
      <c r="AU371" s="184" t="s">
        <v>82</v>
      </c>
      <c r="AY371" s="17" t="s">
        <v>120</v>
      </c>
      <c r="BE371" s="185">
        <f>IF(N371="základní",J371,0)</f>
        <v>0</v>
      </c>
      <c r="BF371" s="185">
        <f>IF(N371="snížená",J371,0)</f>
        <v>0</v>
      </c>
      <c r="BG371" s="185">
        <f>IF(N371="zákl. přenesená",J371,0)</f>
        <v>0</v>
      </c>
      <c r="BH371" s="185">
        <f>IF(N371="sníž. přenesená",J371,0)</f>
        <v>0</v>
      </c>
      <c r="BI371" s="185">
        <f>IF(N371="nulová",J371,0)</f>
        <v>0</v>
      </c>
      <c r="BJ371" s="17" t="s">
        <v>79</v>
      </c>
      <c r="BK371" s="185">
        <f>ROUND(I371*H371,2)</f>
        <v>0</v>
      </c>
      <c r="BL371" s="17" t="s">
        <v>127</v>
      </c>
      <c r="BM371" s="184" t="s">
        <v>579</v>
      </c>
    </row>
    <row r="372" spans="1:65" s="2" customFormat="1" ht="11.25">
      <c r="A372" s="34"/>
      <c r="B372" s="35"/>
      <c r="C372" s="36"/>
      <c r="D372" s="186" t="s">
        <v>129</v>
      </c>
      <c r="E372" s="36"/>
      <c r="F372" s="187" t="s">
        <v>578</v>
      </c>
      <c r="G372" s="36"/>
      <c r="H372" s="36"/>
      <c r="I372" s="188"/>
      <c r="J372" s="36"/>
      <c r="K372" s="36"/>
      <c r="L372" s="39"/>
      <c r="M372" s="189"/>
      <c r="N372" s="190"/>
      <c r="O372" s="64"/>
      <c r="P372" s="64"/>
      <c r="Q372" s="64"/>
      <c r="R372" s="64"/>
      <c r="S372" s="64"/>
      <c r="T372" s="65"/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T372" s="17" t="s">
        <v>129</v>
      </c>
      <c r="AU372" s="17" t="s">
        <v>82</v>
      </c>
    </row>
    <row r="373" spans="1:65" s="2" customFormat="1" ht="16.5" customHeight="1">
      <c r="A373" s="34"/>
      <c r="B373" s="35"/>
      <c r="C373" s="173" t="s">
        <v>580</v>
      </c>
      <c r="D373" s="173" t="s">
        <v>122</v>
      </c>
      <c r="E373" s="174" t="s">
        <v>581</v>
      </c>
      <c r="F373" s="175" t="s">
        <v>582</v>
      </c>
      <c r="G373" s="176" t="s">
        <v>154</v>
      </c>
      <c r="H373" s="177">
        <v>2.3290000000000002</v>
      </c>
      <c r="I373" s="178"/>
      <c r="J373" s="179">
        <f>ROUND(I373*H373,2)</f>
        <v>0</v>
      </c>
      <c r="K373" s="175" t="s">
        <v>126</v>
      </c>
      <c r="L373" s="39"/>
      <c r="M373" s="180" t="s">
        <v>19</v>
      </c>
      <c r="N373" s="181" t="s">
        <v>42</v>
      </c>
      <c r="O373" s="64"/>
      <c r="P373" s="182">
        <f>O373*H373</f>
        <v>0</v>
      </c>
      <c r="Q373" s="182">
        <v>2.2563399999999998</v>
      </c>
      <c r="R373" s="182">
        <f>Q373*H373</f>
        <v>5.2550158600000003</v>
      </c>
      <c r="S373" s="182">
        <v>0</v>
      </c>
      <c r="T373" s="183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184" t="s">
        <v>127</v>
      </c>
      <c r="AT373" s="184" t="s">
        <v>122</v>
      </c>
      <c r="AU373" s="184" t="s">
        <v>82</v>
      </c>
      <c r="AY373" s="17" t="s">
        <v>120</v>
      </c>
      <c r="BE373" s="185">
        <f>IF(N373="základní",J373,0)</f>
        <v>0</v>
      </c>
      <c r="BF373" s="185">
        <f>IF(N373="snížená",J373,0)</f>
        <v>0</v>
      </c>
      <c r="BG373" s="185">
        <f>IF(N373="zákl. přenesená",J373,0)</f>
        <v>0</v>
      </c>
      <c r="BH373" s="185">
        <f>IF(N373="sníž. přenesená",J373,0)</f>
        <v>0</v>
      </c>
      <c r="BI373" s="185">
        <f>IF(N373="nulová",J373,0)</f>
        <v>0</v>
      </c>
      <c r="BJ373" s="17" t="s">
        <v>79</v>
      </c>
      <c r="BK373" s="185">
        <f>ROUND(I373*H373,2)</f>
        <v>0</v>
      </c>
      <c r="BL373" s="17" t="s">
        <v>127</v>
      </c>
      <c r="BM373" s="184" t="s">
        <v>583</v>
      </c>
    </row>
    <row r="374" spans="1:65" s="2" customFormat="1" ht="11.25">
      <c r="A374" s="34"/>
      <c r="B374" s="35"/>
      <c r="C374" s="36"/>
      <c r="D374" s="186" t="s">
        <v>129</v>
      </c>
      <c r="E374" s="36"/>
      <c r="F374" s="187" t="s">
        <v>584</v>
      </c>
      <c r="G374" s="36"/>
      <c r="H374" s="36"/>
      <c r="I374" s="188"/>
      <c r="J374" s="36"/>
      <c r="K374" s="36"/>
      <c r="L374" s="39"/>
      <c r="M374" s="189"/>
      <c r="N374" s="190"/>
      <c r="O374" s="64"/>
      <c r="P374" s="64"/>
      <c r="Q374" s="64"/>
      <c r="R374" s="64"/>
      <c r="S374" s="64"/>
      <c r="T374" s="65"/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T374" s="17" t="s">
        <v>129</v>
      </c>
      <c r="AU374" s="17" t="s">
        <v>82</v>
      </c>
    </row>
    <row r="375" spans="1:65" s="2" customFormat="1" ht="11.25">
      <c r="A375" s="34"/>
      <c r="B375" s="35"/>
      <c r="C375" s="36"/>
      <c r="D375" s="191" t="s">
        <v>131</v>
      </c>
      <c r="E375" s="36"/>
      <c r="F375" s="192" t="s">
        <v>585</v>
      </c>
      <c r="G375" s="36"/>
      <c r="H375" s="36"/>
      <c r="I375" s="188"/>
      <c r="J375" s="36"/>
      <c r="K375" s="36"/>
      <c r="L375" s="39"/>
      <c r="M375" s="189"/>
      <c r="N375" s="190"/>
      <c r="O375" s="64"/>
      <c r="P375" s="64"/>
      <c r="Q375" s="64"/>
      <c r="R375" s="64"/>
      <c r="S375" s="64"/>
      <c r="T375" s="65"/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T375" s="17" t="s">
        <v>131</v>
      </c>
      <c r="AU375" s="17" t="s">
        <v>82</v>
      </c>
    </row>
    <row r="376" spans="1:65" s="13" customFormat="1" ht="11.25">
      <c r="B376" s="194"/>
      <c r="C376" s="195"/>
      <c r="D376" s="186" t="s">
        <v>135</v>
      </c>
      <c r="E376" s="196" t="s">
        <v>19</v>
      </c>
      <c r="F376" s="197" t="s">
        <v>586</v>
      </c>
      <c r="G376" s="195"/>
      <c r="H376" s="198">
        <v>2.3290000000000002</v>
      </c>
      <c r="I376" s="199"/>
      <c r="J376" s="195"/>
      <c r="K376" s="195"/>
      <c r="L376" s="200"/>
      <c r="M376" s="201"/>
      <c r="N376" s="202"/>
      <c r="O376" s="202"/>
      <c r="P376" s="202"/>
      <c r="Q376" s="202"/>
      <c r="R376" s="202"/>
      <c r="S376" s="202"/>
      <c r="T376" s="203"/>
      <c r="AT376" s="204" t="s">
        <v>135</v>
      </c>
      <c r="AU376" s="204" t="s">
        <v>82</v>
      </c>
      <c r="AV376" s="13" t="s">
        <v>82</v>
      </c>
      <c r="AW376" s="13" t="s">
        <v>33</v>
      </c>
      <c r="AX376" s="13" t="s">
        <v>79</v>
      </c>
      <c r="AY376" s="204" t="s">
        <v>120</v>
      </c>
    </row>
    <row r="377" spans="1:65" s="2" customFormat="1" ht="16.5" customHeight="1">
      <c r="A377" s="34"/>
      <c r="B377" s="35"/>
      <c r="C377" s="173" t="s">
        <v>587</v>
      </c>
      <c r="D377" s="173" t="s">
        <v>122</v>
      </c>
      <c r="E377" s="174" t="s">
        <v>588</v>
      </c>
      <c r="F377" s="175" t="s">
        <v>589</v>
      </c>
      <c r="G377" s="176" t="s">
        <v>139</v>
      </c>
      <c r="H377" s="177">
        <v>14.6</v>
      </c>
      <c r="I377" s="178"/>
      <c r="J377" s="179">
        <f>ROUND(I377*H377,2)</f>
        <v>0</v>
      </c>
      <c r="K377" s="175" t="s">
        <v>126</v>
      </c>
      <c r="L377" s="39"/>
      <c r="M377" s="180" t="s">
        <v>19</v>
      </c>
      <c r="N377" s="181" t="s">
        <v>42</v>
      </c>
      <c r="O377" s="64"/>
      <c r="P377" s="182">
        <f>O377*H377</f>
        <v>0</v>
      </c>
      <c r="Q377" s="182">
        <v>1.3167800000000001</v>
      </c>
      <c r="R377" s="182">
        <f>Q377*H377</f>
        <v>19.224988</v>
      </c>
      <c r="S377" s="182">
        <v>0</v>
      </c>
      <c r="T377" s="183">
        <f>S377*H377</f>
        <v>0</v>
      </c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184" t="s">
        <v>127</v>
      </c>
      <c r="AT377" s="184" t="s">
        <v>122</v>
      </c>
      <c r="AU377" s="184" t="s">
        <v>82</v>
      </c>
      <c r="AY377" s="17" t="s">
        <v>120</v>
      </c>
      <c r="BE377" s="185">
        <f>IF(N377="základní",J377,0)</f>
        <v>0</v>
      </c>
      <c r="BF377" s="185">
        <f>IF(N377="snížená",J377,0)</f>
        <v>0</v>
      </c>
      <c r="BG377" s="185">
        <f>IF(N377="zákl. přenesená",J377,0)</f>
        <v>0</v>
      </c>
      <c r="BH377" s="185">
        <f>IF(N377="sníž. přenesená",J377,0)</f>
        <v>0</v>
      </c>
      <c r="BI377" s="185">
        <f>IF(N377="nulová",J377,0)</f>
        <v>0</v>
      </c>
      <c r="BJ377" s="17" t="s">
        <v>79</v>
      </c>
      <c r="BK377" s="185">
        <f>ROUND(I377*H377,2)</f>
        <v>0</v>
      </c>
      <c r="BL377" s="17" t="s">
        <v>127</v>
      </c>
      <c r="BM377" s="184" t="s">
        <v>590</v>
      </c>
    </row>
    <row r="378" spans="1:65" s="2" customFormat="1" ht="11.25">
      <c r="A378" s="34"/>
      <c r="B378" s="35"/>
      <c r="C378" s="36"/>
      <c r="D378" s="186" t="s">
        <v>129</v>
      </c>
      <c r="E378" s="36"/>
      <c r="F378" s="187" t="s">
        <v>591</v>
      </c>
      <c r="G378" s="36"/>
      <c r="H378" s="36"/>
      <c r="I378" s="188"/>
      <c r="J378" s="36"/>
      <c r="K378" s="36"/>
      <c r="L378" s="39"/>
      <c r="M378" s="189"/>
      <c r="N378" s="190"/>
      <c r="O378" s="64"/>
      <c r="P378" s="64"/>
      <c r="Q378" s="64"/>
      <c r="R378" s="64"/>
      <c r="S378" s="64"/>
      <c r="T378" s="65"/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T378" s="17" t="s">
        <v>129</v>
      </c>
      <c r="AU378" s="17" t="s">
        <v>82</v>
      </c>
    </row>
    <row r="379" spans="1:65" s="2" customFormat="1" ht="11.25">
      <c r="A379" s="34"/>
      <c r="B379" s="35"/>
      <c r="C379" s="36"/>
      <c r="D379" s="191" t="s">
        <v>131</v>
      </c>
      <c r="E379" s="36"/>
      <c r="F379" s="192" t="s">
        <v>592</v>
      </c>
      <c r="G379" s="36"/>
      <c r="H379" s="36"/>
      <c r="I379" s="188"/>
      <c r="J379" s="36"/>
      <c r="K379" s="36"/>
      <c r="L379" s="39"/>
      <c r="M379" s="189"/>
      <c r="N379" s="190"/>
      <c r="O379" s="64"/>
      <c r="P379" s="64"/>
      <c r="Q379" s="64"/>
      <c r="R379" s="64"/>
      <c r="S379" s="64"/>
      <c r="T379" s="65"/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T379" s="17" t="s">
        <v>131</v>
      </c>
      <c r="AU379" s="17" t="s">
        <v>82</v>
      </c>
    </row>
    <row r="380" spans="1:65" s="2" customFormat="1" ht="29.25">
      <c r="A380" s="34"/>
      <c r="B380" s="35"/>
      <c r="C380" s="36"/>
      <c r="D380" s="186" t="s">
        <v>133</v>
      </c>
      <c r="E380" s="36"/>
      <c r="F380" s="193" t="s">
        <v>593</v>
      </c>
      <c r="G380" s="36"/>
      <c r="H380" s="36"/>
      <c r="I380" s="188"/>
      <c r="J380" s="36"/>
      <c r="K380" s="36"/>
      <c r="L380" s="39"/>
      <c r="M380" s="189"/>
      <c r="N380" s="190"/>
      <c r="O380" s="64"/>
      <c r="P380" s="64"/>
      <c r="Q380" s="64"/>
      <c r="R380" s="64"/>
      <c r="S380" s="64"/>
      <c r="T380" s="65"/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T380" s="17" t="s">
        <v>133</v>
      </c>
      <c r="AU380" s="17" t="s">
        <v>82</v>
      </c>
    </row>
    <row r="381" spans="1:65" s="13" customFormat="1" ht="11.25">
      <c r="B381" s="194"/>
      <c r="C381" s="195"/>
      <c r="D381" s="186" t="s">
        <v>135</v>
      </c>
      <c r="E381" s="196" t="s">
        <v>19</v>
      </c>
      <c r="F381" s="197" t="s">
        <v>594</v>
      </c>
      <c r="G381" s="195"/>
      <c r="H381" s="198">
        <v>14.6</v>
      </c>
      <c r="I381" s="199"/>
      <c r="J381" s="195"/>
      <c r="K381" s="195"/>
      <c r="L381" s="200"/>
      <c r="M381" s="201"/>
      <c r="N381" s="202"/>
      <c r="O381" s="202"/>
      <c r="P381" s="202"/>
      <c r="Q381" s="202"/>
      <c r="R381" s="202"/>
      <c r="S381" s="202"/>
      <c r="T381" s="203"/>
      <c r="AT381" s="204" t="s">
        <v>135</v>
      </c>
      <c r="AU381" s="204" t="s">
        <v>82</v>
      </c>
      <c r="AV381" s="13" t="s">
        <v>82</v>
      </c>
      <c r="AW381" s="13" t="s">
        <v>33</v>
      </c>
      <c r="AX381" s="13" t="s">
        <v>79</v>
      </c>
      <c r="AY381" s="204" t="s">
        <v>120</v>
      </c>
    </row>
    <row r="382" spans="1:65" s="2" customFormat="1" ht="16.5" customHeight="1">
      <c r="A382" s="34"/>
      <c r="B382" s="35"/>
      <c r="C382" s="205" t="s">
        <v>595</v>
      </c>
      <c r="D382" s="205" t="s">
        <v>233</v>
      </c>
      <c r="E382" s="206" t="s">
        <v>596</v>
      </c>
      <c r="F382" s="207" t="s">
        <v>597</v>
      </c>
      <c r="G382" s="208" t="s">
        <v>139</v>
      </c>
      <c r="H382" s="209">
        <v>15.115</v>
      </c>
      <c r="I382" s="210"/>
      <c r="J382" s="211">
        <f>ROUND(I382*H382,2)</f>
        <v>0</v>
      </c>
      <c r="K382" s="207" t="s">
        <v>126</v>
      </c>
      <c r="L382" s="212"/>
      <c r="M382" s="213" t="s">
        <v>19</v>
      </c>
      <c r="N382" s="214" t="s">
        <v>42</v>
      </c>
      <c r="O382" s="64"/>
      <c r="P382" s="182">
        <f>O382*H382</f>
        <v>0</v>
      </c>
      <c r="Q382" s="182">
        <v>2.027E-2</v>
      </c>
      <c r="R382" s="182">
        <f>Q382*H382</f>
        <v>0.30638104999999999</v>
      </c>
      <c r="S382" s="182">
        <v>0</v>
      </c>
      <c r="T382" s="183">
        <f>S382*H382</f>
        <v>0</v>
      </c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R382" s="184" t="s">
        <v>183</v>
      </c>
      <c r="AT382" s="184" t="s">
        <v>233</v>
      </c>
      <c r="AU382" s="184" t="s">
        <v>82</v>
      </c>
      <c r="AY382" s="17" t="s">
        <v>120</v>
      </c>
      <c r="BE382" s="185">
        <f>IF(N382="základní",J382,0)</f>
        <v>0</v>
      </c>
      <c r="BF382" s="185">
        <f>IF(N382="snížená",J382,0)</f>
        <v>0</v>
      </c>
      <c r="BG382" s="185">
        <f>IF(N382="zákl. přenesená",J382,0)</f>
        <v>0</v>
      </c>
      <c r="BH382" s="185">
        <f>IF(N382="sníž. přenesená",J382,0)</f>
        <v>0</v>
      </c>
      <c r="BI382" s="185">
        <f>IF(N382="nulová",J382,0)</f>
        <v>0</v>
      </c>
      <c r="BJ382" s="17" t="s">
        <v>79</v>
      </c>
      <c r="BK382" s="185">
        <f>ROUND(I382*H382,2)</f>
        <v>0</v>
      </c>
      <c r="BL382" s="17" t="s">
        <v>127</v>
      </c>
      <c r="BM382" s="184" t="s">
        <v>598</v>
      </c>
    </row>
    <row r="383" spans="1:65" s="2" customFormat="1" ht="11.25">
      <c r="A383" s="34"/>
      <c r="B383" s="35"/>
      <c r="C383" s="36"/>
      <c r="D383" s="186" t="s">
        <v>129</v>
      </c>
      <c r="E383" s="36"/>
      <c r="F383" s="187" t="s">
        <v>597</v>
      </c>
      <c r="G383" s="36"/>
      <c r="H383" s="36"/>
      <c r="I383" s="188"/>
      <c r="J383" s="36"/>
      <c r="K383" s="36"/>
      <c r="L383" s="39"/>
      <c r="M383" s="189"/>
      <c r="N383" s="190"/>
      <c r="O383" s="64"/>
      <c r="P383" s="64"/>
      <c r="Q383" s="64"/>
      <c r="R383" s="64"/>
      <c r="S383" s="64"/>
      <c r="T383" s="65"/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T383" s="17" t="s">
        <v>129</v>
      </c>
      <c r="AU383" s="17" t="s">
        <v>82</v>
      </c>
    </row>
    <row r="384" spans="1:65" s="13" customFormat="1" ht="11.25">
      <c r="B384" s="194"/>
      <c r="C384" s="195"/>
      <c r="D384" s="186" t="s">
        <v>135</v>
      </c>
      <c r="E384" s="196" t="s">
        <v>19</v>
      </c>
      <c r="F384" s="197" t="s">
        <v>599</v>
      </c>
      <c r="G384" s="195"/>
      <c r="H384" s="198">
        <v>14.891999999999999</v>
      </c>
      <c r="I384" s="199"/>
      <c r="J384" s="195"/>
      <c r="K384" s="195"/>
      <c r="L384" s="200"/>
      <c r="M384" s="201"/>
      <c r="N384" s="202"/>
      <c r="O384" s="202"/>
      <c r="P384" s="202"/>
      <c r="Q384" s="202"/>
      <c r="R384" s="202"/>
      <c r="S384" s="202"/>
      <c r="T384" s="203"/>
      <c r="AT384" s="204" t="s">
        <v>135</v>
      </c>
      <c r="AU384" s="204" t="s">
        <v>82</v>
      </c>
      <c r="AV384" s="13" t="s">
        <v>82</v>
      </c>
      <c r="AW384" s="13" t="s">
        <v>33</v>
      </c>
      <c r="AX384" s="13" t="s">
        <v>79</v>
      </c>
      <c r="AY384" s="204" t="s">
        <v>120</v>
      </c>
    </row>
    <row r="385" spans="1:65" s="13" customFormat="1" ht="11.25">
      <c r="B385" s="194"/>
      <c r="C385" s="195"/>
      <c r="D385" s="186" t="s">
        <v>135</v>
      </c>
      <c r="E385" s="195"/>
      <c r="F385" s="197" t="s">
        <v>600</v>
      </c>
      <c r="G385" s="195"/>
      <c r="H385" s="198">
        <v>15.115</v>
      </c>
      <c r="I385" s="199"/>
      <c r="J385" s="195"/>
      <c r="K385" s="195"/>
      <c r="L385" s="200"/>
      <c r="M385" s="201"/>
      <c r="N385" s="202"/>
      <c r="O385" s="202"/>
      <c r="P385" s="202"/>
      <c r="Q385" s="202"/>
      <c r="R385" s="202"/>
      <c r="S385" s="202"/>
      <c r="T385" s="203"/>
      <c r="AT385" s="204" t="s">
        <v>135</v>
      </c>
      <c r="AU385" s="204" t="s">
        <v>82</v>
      </c>
      <c r="AV385" s="13" t="s">
        <v>82</v>
      </c>
      <c r="AW385" s="13" t="s">
        <v>4</v>
      </c>
      <c r="AX385" s="13" t="s">
        <v>79</v>
      </c>
      <c r="AY385" s="204" t="s">
        <v>120</v>
      </c>
    </row>
    <row r="386" spans="1:65" s="2" customFormat="1" ht="16.5" customHeight="1">
      <c r="A386" s="34"/>
      <c r="B386" s="35"/>
      <c r="C386" s="173" t="s">
        <v>601</v>
      </c>
      <c r="D386" s="173" t="s">
        <v>122</v>
      </c>
      <c r="E386" s="174" t="s">
        <v>602</v>
      </c>
      <c r="F386" s="175" t="s">
        <v>603</v>
      </c>
      <c r="G386" s="176" t="s">
        <v>125</v>
      </c>
      <c r="H386" s="177">
        <v>719.4</v>
      </c>
      <c r="I386" s="178"/>
      <c r="J386" s="179">
        <f>ROUND(I386*H386,2)</f>
        <v>0</v>
      </c>
      <c r="K386" s="175" t="s">
        <v>126</v>
      </c>
      <c r="L386" s="39"/>
      <c r="M386" s="180" t="s">
        <v>19</v>
      </c>
      <c r="N386" s="181" t="s">
        <v>42</v>
      </c>
      <c r="O386" s="64"/>
      <c r="P386" s="182">
        <f>O386*H386</f>
        <v>0</v>
      </c>
      <c r="Q386" s="182">
        <v>4.6999999999999999E-4</v>
      </c>
      <c r="R386" s="182">
        <f>Q386*H386</f>
        <v>0.33811799999999997</v>
      </c>
      <c r="S386" s="182">
        <v>0</v>
      </c>
      <c r="T386" s="183">
        <f>S386*H386</f>
        <v>0</v>
      </c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R386" s="184" t="s">
        <v>127</v>
      </c>
      <c r="AT386" s="184" t="s">
        <v>122</v>
      </c>
      <c r="AU386" s="184" t="s">
        <v>82</v>
      </c>
      <c r="AY386" s="17" t="s">
        <v>120</v>
      </c>
      <c r="BE386" s="185">
        <f>IF(N386="základní",J386,0)</f>
        <v>0</v>
      </c>
      <c r="BF386" s="185">
        <f>IF(N386="snížená",J386,0)</f>
        <v>0</v>
      </c>
      <c r="BG386" s="185">
        <f>IF(N386="zákl. přenesená",J386,0)</f>
        <v>0</v>
      </c>
      <c r="BH386" s="185">
        <f>IF(N386="sníž. přenesená",J386,0)</f>
        <v>0</v>
      </c>
      <c r="BI386" s="185">
        <f>IF(N386="nulová",J386,0)</f>
        <v>0</v>
      </c>
      <c r="BJ386" s="17" t="s">
        <v>79</v>
      </c>
      <c r="BK386" s="185">
        <f>ROUND(I386*H386,2)</f>
        <v>0</v>
      </c>
      <c r="BL386" s="17" t="s">
        <v>127</v>
      </c>
      <c r="BM386" s="184" t="s">
        <v>604</v>
      </c>
    </row>
    <row r="387" spans="1:65" s="2" customFormat="1" ht="11.25">
      <c r="A387" s="34"/>
      <c r="B387" s="35"/>
      <c r="C387" s="36"/>
      <c r="D387" s="186" t="s">
        <v>129</v>
      </c>
      <c r="E387" s="36"/>
      <c r="F387" s="187" t="s">
        <v>605</v>
      </c>
      <c r="G387" s="36"/>
      <c r="H387" s="36"/>
      <c r="I387" s="188"/>
      <c r="J387" s="36"/>
      <c r="K387" s="36"/>
      <c r="L387" s="39"/>
      <c r="M387" s="189"/>
      <c r="N387" s="190"/>
      <c r="O387" s="64"/>
      <c r="P387" s="64"/>
      <c r="Q387" s="64"/>
      <c r="R387" s="64"/>
      <c r="S387" s="64"/>
      <c r="T387" s="65"/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T387" s="17" t="s">
        <v>129</v>
      </c>
      <c r="AU387" s="17" t="s">
        <v>82</v>
      </c>
    </row>
    <row r="388" spans="1:65" s="2" customFormat="1" ht="11.25">
      <c r="A388" s="34"/>
      <c r="B388" s="35"/>
      <c r="C388" s="36"/>
      <c r="D388" s="191" t="s">
        <v>131</v>
      </c>
      <c r="E388" s="36"/>
      <c r="F388" s="192" t="s">
        <v>606</v>
      </c>
      <c r="G388" s="36"/>
      <c r="H388" s="36"/>
      <c r="I388" s="188"/>
      <c r="J388" s="36"/>
      <c r="K388" s="36"/>
      <c r="L388" s="39"/>
      <c r="M388" s="189"/>
      <c r="N388" s="190"/>
      <c r="O388" s="64"/>
      <c r="P388" s="64"/>
      <c r="Q388" s="64"/>
      <c r="R388" s="64"/>
      <c r="S388" s="64"/>
      <c r="T388" s="65"/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T388" s="17" t="s">
        <v>131</v>
      </c>
      <c r="AU388" s="17" t="s">
        <v>82</v>
      </c>
    </row>
    <row r="389" spans="1:65" s="13" customFormat="1" ht="11.25">
      <c r="B389" s="194"/>
      <c r="C389" s="195"/>
      <c r="D389" s="186" t="s">
        <v>135</v>
      </c>
      <c r="E389" s="196" t="s">
        <v>19</v>
      </c>
      <c r="F389" s="197" t="s">
        <v>607</v>
      </c>
      <c r="G389" s="195"/>
      <c r="H389" s="198">
        <v>719.4</v>
      </c>
      <c r="I389" s="199"/>
      <c r="J389" s="195"/>
      <c r="K389" s="195"/>
      <c r="L389" s="200"/>
      <c r="M389" s="201"/>
      <c r="N389" s="202"/>
      <c r="O389" s="202"/>
      <c r="P389" s="202"/>
      <c r="Q389" s="202"/>
      <c r="R389" s="202"/>
      <c r="S389" s="202"/>
      <c r="T389" s="203"/>
      <c r="AT389" s="204" t="s">
        <v>135</v>
      </c>
      <c r="AU389" s="204" t="s">
        <v>82</v>
      </c>
      <c r="AV389" s="13" t="s">
        <v>82</v>
      </c>
      <c r="AW389" s="13" t="s">
        <v>33</v>
      </c>
      <c r="AX389" s="13" t="s">
        <v>79</v>
      </c>
      <c r="AY389" s="204" t="s">
        <v>120</v>
      </c>
    </row>
    <row r="390" spans="1:65" s="2" customFormat="1" ht="16.5" customHeight="1">
      <c r="A390" s="34"/>
      <c r="B390" s="35"/>
      <c r="C390" s="173" t="s">
        <v>608</v>
      </c>
      <c r="D390" s="173" t="s">
        <v>122</v>
      </c>
      <c r="E390" s="174" t="s">
        <v>609</v>
      </c>
      <c r="F390" s="175" t="s">
        <v>610</v>
      </c>
      <c r="G390" s="176" t="s">
        <v>139</v>
      </c>
      <c r="H390" s="177">
        <v>4.5</v>
      </c>
      <c r="I390" s="178"/>
      <c r="J390" s="179">
        <f>ROUND(I390*H390,2)</f>
        <v>0</v>
      </c>
      <c r="K390" s="175" t="s">
        <v>126</v>
      </c>
      <c r="L390" s="39"/>
      <c r="M390" s="180" t="s">
        <v>19</v>
      </c>
      <c r="N390" s="181" t="s">
        <v>42</v>
      </c>
      <c r="O390" s="64"/>
      <c r="P390" s="182">
        <f>O390*H390</f>
        <v>0</v>
      </c>
      <c r="Q390" s="182">
        <v>0</v>
      </c>
      <c r="R390" s="182">
        <f>Q390*H390</f>
        <v>0</v>
      </c>
      <c r="S390" s="182">
        <v>0</v>
      </c>
      <c r="T390" s="183">
        <f>S390*H390</f>
        <v>0</v>
      </c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R390" s="184" t="s">
        <v>127</v>
      </c>
      <c r="AT390" s="184" t="s">
        <v>122</v>
      </c>
      <c r="AU390" s="184" t="s">
        <v>82</v>
      </c>
      <c r="AY390" s="17" t="s">
        <v>120</v>
      </c>
      <c r="BE390" s="185">
        <f>IF(N390="základní",J390,0)</f>
        <v>0</v>
      </c>
      <c r="BF390" s="185">
        <f>IF(N390="snížená",J390,0)</f>
        <v>0</v>
      </c>
      <c r="BG390" s="185">
        <f>IF(N390="zákl. přenesená",J390,0)</f>
        <v>0</v>
      </c>
      <c r="BH390" s="185">
        <f>IF(N390="sníž. přenesená",J390,0)</f>
        <v>0</v>
      </c>
      <c r="BI390" s="185">
        <f>IF(N390="nulová",J390,0)</f>
        <v>0</v>
      </c>
      <c r="BJ390" s="17" t="s">
        <v>79</v>
      </c>
      <c r="BK390" s="185">
        <f>ROUND(I390*H390,2)</f>
        <v>0</v>
      </c>
      <c r="BL390" s="17" t="s">
        <v>127</v>
      </c>
      <c r="BM390" s="184" t="s">
        <v>611</v>
      </c>
    </row>
    <row r="391" spans="1:65" s="2" customFormat="1" ht="11.25">
      <c r="A391" s="34"/>
      <c r="B391" s="35"/>
      <c r="C391" s="36"/>
      <c r="D391" s="186" t="s">
        <v>129</v>
      </c>
      <c r="E391" s="36"/>
      <c r="F391" s="187" t="s">
        <v>612</v>
      </c>
      <c r="G391" s="36"/>
      <c r="H391" s="36"/>
      <c r="I391" s="188"/>
      <c r="J391" s="36"/>
      <c r="K391" s="36"/>
      <c r="L391" s="39"/>
      <c r="M391" s="189"/>
      <c r="N391" s="190"/>
      <c r="O391" s="64"/>
      <c r="P391" s="64"/>
      <c r="Q391" s="64"/>
      <c r="R391" s="64"/>
      <c r="S391" s="64"/>
      <c r="T391" s="65"/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T391" s="17" t="s">
        <v>129</v>
      </c>
      <c r="AU391" s="17" t="s">
        <v>82</v>
      </c>
    </row>
    <row r="392" spans="1:65" s="2" customFormat="1" ht="11.25">
      <c r="A392" s="34"/>
      <c r="B392" s="35"/>
      <c r="C392" s="36"/>
      <c r="D392" s="191" t="s">
        <v>131</v>
      </c>
      <c r="E392" s="36"/>
      <c r="F392" s="192" t="s">
        <v>613</v>
      </c>
      <c r="G392" s="36"/>
      <c r="H392" s="36"/>
      <c r="I392" s="188"/>
      <c r="J392" s="36"/>
      <c r="K392" s="36"/>
      <c r="L392" s="39"/>
      <c r="M392" s="189"/>
      <c r="N392" s="190"/>
      <c r="O392" s="64"/>
      <c r="P392" s="64"/>
      <c r="Q392" s="64"/>
      <c r="R392" s="64"/>
      <c r="S392" s="64"/>
      <c r="T392" s="65"/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T392" s="17" t="s">
        <v>131</v>
      </c>
      <c r="AU392" s="17" t="s">
        <v>82</v>
      </c>
    </row>
    <row r="393" spans="1:65" s="13" customFormat="1" ht="11.25">
      <c r="B393" s="194"/>
      <c r="C393" s="195"/>
      <c r="D393" s="186" t="s">
        <v>135</v>
      </c>
      <c r="E393" s="196" t="s">
        <v>19</v>
      </c>
      <c r="F393" s="197" t="s">
        <v>545</v>
      </c>
      <c r="G393" s="195"/>
      <c r="H393" s="198">
        <v>4.5</v>
      </c>
      <c r="I393" s="199"/>
      <c r="J393" s="195"/>
      <c r="K393" s="195"/>
      <c r="L393" s="200"/>
      <c r="M393" s="201"/>
      <c r="N393" s="202"/>
      <c r="O393" s="202"/>
      <c r="P393" s="202"/>
      <c r="Q393" s="202"/>
      <c r="R393" s="202"/>
      <c r="S393" s="202"/>
      <c r="T393" s="203"/>
      <c r="AT393" s="204" t="s">
        <v>135</v>
      </c>
      <c r="AU393" s="204" t="s">
        <v>82</v>
      </c>
      <c r="AV393" s="13" t="s">
        <v>82</v>
      </c>
      <c r="AW393" s="13" t="s">
        <v>33</v>
      </c>
      <c r="AX393" s="13" t="s">
        <v>79</v>
      </c>
      <c r="AY393" s="204" t="s">
        <v>120</v>
      </c>
    </row>
    <row r="394" spans="1:65" s="2" customFormat="1" ht="16.5" customHeight="1">
      <c r="A394" s="34"/>
      <c r="B394" s="35"/>
      <c r="C394" s="173" t="s">
        <v>614</v>
      </c>
      <c r="D394" s="173" t="s">
        <v>122</v>
      </c>
      <c r="E394" s="174" t="s">
        <v>615</v>
      </c>
      <c r="F394" s="175" t="s">
        <v>616</v>
      </c>
      <c r="G394" s="176" t="s">
        <v>139</v>
      </c>
      <c r="H394" s="177">
        <v>40</v>
      </c>
      <c r="I394" s="178"/>
      <c r="J394" s="179">
        <f>ROUND(I394*H394,2)</f>
        <v>0</v>
      </c>
      <c r="K394" s="175" t="s">
        <v>126</v>
      </c>
      <c r="L394" s="39"/>
      <c r="M394" s="180" t="s">
        <v>19</v>
      </c>
      <c r="N394" s="181" t="s">
        <v>42</v>
      </c>
      <c r="O394" s="64"/>
      <c r="P394" s="182">
        <f>O394*H394</f>
        <v>0</v>
      </c>
      <c r="Q394" s="182">
        <v>0</v>
      </c>
      <c r="R394" s="182">
        <f>Q394*H394</f>
        <v>0</v>
      </c>
      <c r="S394" s="182">
        <v>0.32400000000000001</v>
      </c>
      <c r="T394" s="183">
        <f>S394*H394</f>
        <v>12.96</v>
      </c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R394" s="184" t="s">
        <v>127</v>
      </c>
      <c r="AT394" s="184" t="s">
        <v>122</v>
      </c>
      <c r="AU394" s="184" t="s">
        <v>82</v>
      </c>
      <c r="AY394" s="17" t="s">
        <v>120</v>
      </c>
      <c r="BE394" s="185">
        <f>IF(N394="základní",J394,0)</f>
        <v>0</v>
      </c>
      <c r="BF394" s="185">
        <f>IF(N394="snížená",J394,0)</f>
        <v>0</v>
      </c>
      <c r="BG394" s="185">
        <f>IF(N394="zákl. přenesená",J394,0)</f>
        <v>0</v>
      </c>
      <c r="BH394" s="185">
        <f>IF(N394="sníž. přenesená",J394,0)</f>
        <v>0</v>
      </c>
      <c r="BI394" s="185">
        <f>IF(N394="nulová",J394,0)</f>
        <v>0</v>
      </c>
      <c r="BJ394" s="17" t="s">
        <v>79</v>
      </c>
      <c r="BK394" s="185">
        <f>ROUND(I394*H394,2)</f>
        <v>0</v>
      </c>
      <c r="BL394" s="17" t="s">
        <v>127</v>
      </c>
      <c r="BM394" s="184" t="s">
        <v>617</v>
      </c>
    </row>
    <row r="395" spans="1:65" s="2" customFormat="1" ht="29.25">
      <c r="A395" s="34"/>
      <c r="B395" s="35"/>
      <c r="C395" s="36"/>
      <c r="D395" s="186" t="s">
        <v>129</v>
      </c>
      <c r="E395" s="36"/>
      <c r="F395" s="187" t="s">
        <v>618</v>
      </c>
      <c r="G395" s="36"/>
      <c r="H395" s="36"/>
      <c r="I395" s="188"/>
      <c r="J395" s="36"/>
      <c r="K395" s="36"/>
      <c r="L395" s="39"/>
      <c r="M395" s="189"/>
      <c r="N395" s="190"/>
      <c r="O395" s="64"/>
      <c r="P395" s="64"/>
      <c r="Q395" s="64"/>
      <c r="R395" s="64"/>
      <c r="S395" s="64"/>
      <c r="T395" s="65"/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T395" s="17" t="s">
        <v>129</v>
      </c>
      <c r="AU395" s="17" t="s">
        <v>82</v>
      </c>
    </row>
    <row r="396" spans="1:65" s="2" customFormat="1" ht="11.25">
      <c r="A396" s="34"/>
      <c r="B396" s="35"/>
      <c r="C396" s="36"/>
      <c r="D396" s="191" t="s">
        <v>131</v>
      </c>
      <c r="E396" s="36"/>
      <c r="F396" s="192" t="s">
        <v>619</v>
      </c>
      <c r="G396" s="36"/>
      <c r="H396" s="36"/>
      <c r="I396" s="188"/>
      <c r="J396" s="36"/>
      <c r="K396" s="36"/>
      <c r="L396" s="39"/>
      <c r="M396" s="189"/>
      <c r="N396" s="190"/>
      <c r="O396" s="64"/>
      <c r="P396" s="64"/>
      <c r="Q396" s="64"/>
      <c r="R396" s="64"/>
      <c r="S396" s="64"/>
      <c r="T396" s="65"/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T396" s="17" t="s">
        <v>131</v>
      </c>
      <c r="AU396" s="17" t="s">
        <v>82</v>
      </c>
    </row>
    <row r="397" spans="1:65" s="13" customFormat="1" ht="11.25">
      <c r="B397" s="194"/>
      <c r="C397" s="195"/>
      <c r="D397" s="186" t="s">
        <v>135</v>
      </c>
      <c r="E397" s="196" t="s">
        <v>19</v>
      </c>
      <c r="F397" s="197" t="s">
        <v>620</v>
      </c>
      <c r="G397" s="195"/>
      <c r="H397" s="198">
        <v>40</v>
      </c>
      <c r="I397" s="199"/>
      <c r="J397" s="195"/>
      <c r="K397" s="195"/>
      <c r="L397" s="200"/>
      <c r="M397" s="201"/>
      <c r="N397" s="202"/>
      <c r="O397" s="202"/>
      <c r="P397" s="202"/>
      <c r="Q397" s="202"/>
      <c r="R397" s="202"/>
      <c r="S397" s="202"/>
      <c r="T397" s="203"/>
      <c r="AT397" s="204" t="s">
        <v>135</v>
      </c>
      <c r="AU397" s="204" t="s">
        <v>82</v>
      </c>
      <c r="AV397" s="13" t="s">
        <v>82</v>
      </c>
      <c r="AW397" s="13" t="s">
        <v>33</v>
      </c>
      <c r="AX397" s="13" t="s">
        <v>79</v>
      </c>
      <c r="AY397" s="204" t="s">
        <v>120</v>
      </c>
    </row>
    <row r="398" spans="1:65" s="2" customFormat="1" ht="16.5" customHeight="1">
      <c r="A398" s="34"/>
      <c r="B398" s="35"/>
      <c r="C398" s="173" t="s">
        <v>621</v>
      </c>
      <c r="D398" s="173" t="s">
        <v>122</v>
      </c>
      <c r="E398" s="174" t="s">
        <v>622</v>
      </c>
      <c r="F398" s="175" t="s">
        <v>623</v>
      </c>
      <c r="G398" s="176" t="s">
        <v>154</v>
      </c>
      <c r="H398" s="177">
        <v>10</v>
      </c>
      <c r="I398" s="178"/>
      <c r="J398" s="179">
        <f>ROUND(I398*H398,2)</f>
        <v>0</v>
      </c>
      <c r="K398" s="175" t="s">
        <v>126</v>
      </c>
      <c r="L398" s="39"/>
      <c r="M398" s="180" t="s">
        <v>19</v>
      </c>
      <c r="N398" s="181" t="s">
        <v>42</v>
      </c>
      <c r="O398" s="64"/>
      <c r="P398" s="182">
        <f>O398*H398</f>
        <v>0</v>
      </c>
      <c r="Q398" s="182">
        <v>0</v>
      </c>
      <c r="R398" s="182">
        <f>Q398*H398</f>
        <v>0</v>
      </c>
      <c r="S398" s="182">
        <v>2.5</v>
      </c>
      <c r="T398" s="183">
        <f>S398*H398</f>
        <v>25</v>
      </c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R398" s="184" t="s">
        <v>127</v>
      </c>
      <c r="AT398" s="184" t="s">
        <v>122</v>
      </c>
      <c r="AU398" s="184" t="s">
        <v>82</v>
      </c>
      <c r="AY398" s="17" t="s">
        <v>120</v>
      </c>
      <c r="BE398" s="185">
        <f>IF(N398="základní",J398,0)</f>
        <v>0</v>
      </c>
      <c r="BF398" s="185">
        <f>IF(N398="snížená",J398,0)</f>
        <v>0</v>
      </c>
      <c r="BG398" s="185">
        <f>IF(N398="zákl. přenesená",J398,0)</f>
        <v>0</v>
      </c>
      <c r="BH398" s="185">
        <f>IF(N398="sníž. přenesená",J398,0)</f>
        <v>0</v>
      </c>
      <c r="BI398" s="185">
        <f>IF(N398="nulová",J398,0)</f>
        <v>0</v>
      </c>
      <c r="BJ398" s="17" t="s">
        <v>79</v>
      </c>
      <c r="BK398" s="185">
        <f>ROUND(I398*H398,2)</f>
        <v>0</v>
      </c>
      <c r="BL398" s="17" t="s">
        <v>127</v>
      </c>
      <c r="BM398" s="184" t="s">
        <v>624</v>
      </c>
    </row>
    <row r="399" spans="1:65" s="2" customFormat="1" ht="11.25">
      <c r="A399" s="34"/>
      <c r="B399" s="35"/>
      <c r="C399" s="36"/>
      <c r="D399" s="186" t="s">
        <v>129</v>
      </c>
      <c r="E399" s="36"/>
      <c r="F399" s="187" t="s">
        <v>625</v>
      </c>
      <c r="G399" s="36"/>
      <c r="H399" s="36"/>
      <c r="I399" s="188"/>
      <c r="J399" s="36"/>
      <c r="K399" s="36"/>
      <c r="L399" s="39"/>
      <c r="M399" s="189"/>
      <c r="N399" s="190"/>
      <c r="O399" s="64"/>
      <c r="P399" s="64"/>
      <c r="Q399" s="64"/>
      <c r="R399" s="64"/>
      <c r="S399" s="64"/>
      <c r="T399" s="65"/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T399" s="17" t="s">
        <v>129</v>
      </c>
      <c r="AU399" s="17" t="s">
        <v>82</v>
      </c>
    </row>
    <row r="400" spans="1:65" s="2" customFormat="1" ht="11.25">
      <c r="A400" s="34"/>
      <c r="B400" s="35"/>
      <c r="C400" s="36"/>
      <c r="D400" s="191" t="s">
        <v>131</v>
      </c>
      <c r="E400" s="36"/>
      <c r="F400" s="192" t="s">
        <v>626</v>
      </c>
      <c r="G400" s="36"/>
      <c r="H400" s="36"/>
      <c r="I400" s="188"/>
      <c r="J400" s="36"/>
      <c r="K400" s="36"/>
      <c r="L400" s="39"/>
      <c r="M400" s="189"/>
      <c r="N400" s="190"/>
      <c r="O400" s="64"/>
      <c r="P400" s="64"/>
      <c r="Q400" s="64"/>
      <c r="R400" s="64"/>
      <c r="S400" s="64"/>
      <c r="T400" s="65"/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T400" s="17" t="s">
        <v>131</v>
      </c>
      <c r="AU400" s="17" t="s">
        <v>82</v>
      </c>
    </row>
    <row r="401" spans="1:65" s="13" customFormat="1" ht="11.25">
      <c r="B401" s="194"/>
      <c r="C401" s="195"/>
      <c r="D401" s="186" t="s">
        <v>135</v>
      </c>
      <c r="E401" s="196" t="s">
        <v>19</v>
      </c>
      <c r="F401" s="197" t="s">
        <v>627</v>
      </c>
      <c r="G401" s="195"/>
      <c r="H401" s="198">
        <v>10</v>
      </c>
      <c r="I401" s="199"/>
      <c r="J401" s="195"/>
      <c r="K401" s="195"/>
      <c r="L401" s="200"/>
      <c r="M401" s="201"/>
      <c r="N401" s="202"/>
      <c r="O401" s="202"/>
      <c r="P401" s="202"/>
      <c r="Q401" s="202"/>
      <c r="R401" s="202"/>
      <c r="S401" s="202"/>
      <c r="T401" s="203"/>
      <c r="AT401" s="204" t="s">
        <v>135</v>
      </c>
      <c r="AU401" s="204" t="s">
        <v>82</v>
      </c>
      <c r="AV401" s="13" t="s">
        <v>82</v>
      </c>
      <c r="AW401" s="13" t="s">
        <v>33</v>
      </c>
      <c r="AX401" s="13" t="s">
        <v>79</v>
      </c>
      <c r="AY401" s="204" t="s">
        <v>120</v>
      </c>
    </row>
    <row r="402" spans="1:65" s="2" customFormat="1" ht="16.5" customHeight="1">
      <c r="A402" s="34"/>
      <c r="B402" s="35"/>
      <c r="C402" s="173" t="s">
        <v>628</v>
      </c>
      <c r="D402" s="173" t="s">
        <v>122</v>
      </c>
      <c r="E402" s="174" t="s">
        <v>629</v>
      </c>
      <c r="F402" s="175" t="s">
        <v>630</v>
      </c>
      <c r="G402" s="176" t="s">
        <v>139</v>
      </c>
      <c r="H402" s="177">
        <v>35</v>
      </c>
      <c r="I402" s="178"/>
      <c r="J402" s="179">
        <f>ROUND(I402*H402,2)</f>
        <v>0</v>
      </c>
      <c r="K402" s="175" t="s">
        <v>126</v>
      </c>
      <c r="L402" s="39"/>
      <c r="M402" s="180" t="s">
        <v>19</v>
      </c>
      <c r="N402" s="181" t="s">
        <v>42</v>
      </c>
      <c r="O402" s="64"/>
      <c r="P402" s="182">
        <f>O402*H402</f>
        <v>0</v>
      </c>
      <c r="Q402" s="182">
        <v>0</v>
      </c>
      <c r="R402" s="182">
        <f>Q402*H402</f>
        <v>0</v>
      </c>
      <c r="S402" s="182">
        <v>4.4999999999999998E-2</v>
      </c>
      <c r="T402" s="183">
        <f>S402*H402</f>
        <v>1.575</v>
      </c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R402" s="184" t="s">
        <v>127</v>
      </c>
      <c r="AT402" s="184" t="s">
        <v>122</v>
      </c>
      <c r="AU402" s="184" t="s">
        <v>82</v>
      </c>
      <c r="AY402" s="17" t="s">
        <v>120</v>
      </c>
      <c r="BE402" s="185">
        <f>IF(N402="základní",J402,0)</f>
        <v>0</v>
      </c>
      <c r="BF402" s="185">
        <f>IF(N402="snížená",J402,0)</f>
        <v>0</v>
      </c>
      <c r="BG402" s="185">
        <f>IF(N402="zákl. přenesená",J402,0)</f>
        <v>0</v>
      </c>
      <c r="BH402" s="185">
        <f>IF(N402="sníž. přenesená",J402,0)</f>
        <v>0</v>
      </c>
      <c r="BI402" s="185">
        <f>IF(N402="nulová",J402,0)</f>
        <v>0</v>
      </c>
      <c r="BJ402" s="17" t="s">
        <v>79</v>
      </c>
      <c r="BK402" s="185">
        <f>ROUND(I402*H402,2)</f>
        <v>0</v>
      </c>
      <c r="BL402" s="17" t="s">
        <v>127</v>
      </c>
      <c r="BM402" s="184" t="s">
        <v>631</v>
      </c>
    </row>
    <row r="403" spans="1:65" s="2" customFormat="1" ht="19.5">
      <c r="A403" s="34"/>
      <c r="B403" s="35"/>
      <c r="C403" s="36"/>
      <c r="D403" s="186" t="s">
        <v>129</v>
      </c>
      <c r="E403" s="36"/>
      <c r="F403" s="187" t="s">
        <v>632</v>
      </c>
      <c r="G403" s="36"/>
      <c r="H403" s="36"/>
      <c r="I403" s="188"/>
      <c r="J403" s="36"/>
      <c r="K403" s="36"/>
      <c r="L403" s="39"/>
      <c r="M403" s="189"/>
      <c r="N403" s="190"/>
      <c r="O403" s="64"/>
      <c r="P403" s="64"/>
      <c r="Q403" s="64"/>
      <c r="R403" s="64"/>
      <c r="S403" s="64"/>
      <c r="T403" s="65"/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T403" s="17" t="s">
        <v>129</v>
      </c>
      <c r="AU403" s="17" t="s">
        <v>82</v>
      </c>
    </row>
    <row r="404" spans="1:65" s="2" customFormat="1" ht="11.25">
      <c r="A404" s="34"/>
      <c r="B404" s="35"/>
      <c r="C404" s="36"/>
      <c r="D404" s="191" t="s">
        <v>131</v>
      </c>
      <c r="E404" s="36"/>
      <c r="F404" s="192" t="s">
        <v>633</v>
      </c>
      <c r="G404" s="36"/>
      <c r="H404" s="36"/>
      <c r="I404" s="188"/>
      <c r="J404" s="36"/>
      <c r="K404" s="36"/>
      <c r="L404" s="39"/>
      <c r="M404" s="189"/>
      <c r="N404" s="190"/>
      <c r="O404" s="64"/>
      <c r="P404" s="64"/>
      <c r="Q404" s="64"/>
      <c r="R404" s="64"/>
      <c r="S404" s="64"/>
      <c r="T404" s="65"/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T404" s="17" t="s">
        <v>131</v>
      </c>
      <c r="AU404" s="17" t="s">
        <v>82</v>
      </c>
    </row>
    <row r="405" spans="1:65" s="2" customFormat="1" ht="19.5">
      <c r="A405" s="34"/>
      <c r="B405" s="35"/>
      <c r="C405" s="36"/>
      <c r="D405" s="186" t="s">
        <v>133</v>
      </c>
      <c r="E405" s="36"/>
      <c r="F405" s="193" t="s">
        <v>634</v>
      </c>
      <c r="G405" s="36"/>
      <c r="H405" s="36"/>
      <c r="I405" s="188"/>
      <c r="J405" s="36"/>
      <c r="K405" s="36"/>
      <c r="L405" s="39"/>
      <c r="M405" s="189"/>
      <c r="N405" s="190"/>
      <c r="O405" s="64"/>
      <c r="P405" s="64"/>
      <c r="Q405" s="64"/>
      <c r="R405" s="64"/>
      <c r="S405" s="64"/>
      <c r="T405" s="65"/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T405" s="17" t="s">
        <v>133</v>
      </c>
      <c r="AU405" s="17" t="s">
        <v>82</v>
      </c>
    </row>
    <row r="406" spans="1:65" s="13" customFormat="1" ht="11.25">
      <c r="B406" s="194"/>
      <c r="C406" s="195"/>
      <c r="D406" s="186" t="s">
        <v>135</v>
      </c>
      <c r="E406" s="196" t="s">
        <v>19</v>
      </c>
      <c r="F406" s="197" t="s">
        <v>635</v>
      </c>
      <c r="G406" s="195"/>
      <c r="H406" s="198">
        <v>35</v>
      </c>
      <c r="I406" s="199"/>
      <c r="J406" s="195"/>
      <c r="K406" s="195"/>
      <c r="L406" s="200"/>
      <c r="M406" s="201"/>
      <c r="N406" s="202"/>
      <c r="O406" s="202"/>
      <c r="P406" s="202"/>
      <c r="Q406" s="202"/>
      <c r="R406" s="202"/>
      <c r="S406" s="202"/>
      <c r="T406" s="203"/>
      <c r="AT406" s="204" t="s">
        <v>135</v>
      </c>
      <c r="AU406" s="204" t="s">
        <v>82</v>
      </c>
      <c r="AV406" s="13" t="s">
        <v>82</v>
      </c>
      <c r="AW406" s="13" t="s">
        <v>33</v>
      </c>
      <c r="AX406" s="13" t="s">
        <v>79</v>
      </c>
      <c r="AY406" s="204" t="s">
        <v>120</v>
      </c>
    </row>
    <row r="407" spans="1:65" s="2" customFormat="1" ht="16.5" customHeight="1">
      <c r="A407" s="34"/>
      <c r="B407" s="35"/>
      <c r="C407" s="173" t="s">
        <v>636</v>
      </c>
      <c r="D407" s="173" t="s">
        <v>122</v>
      </c>
      <c r="E407" s="174" t="s">
        <v>637</v>
      </c>
      <c r="F407" s="175" t="s">
        <v>638</v>
      </c>
      <c r="G407" s="176" t="s">
        <v>416</v>
      </c>
      <c r="H407" s="177">
        <v>16</v>
      </c>
      <c r="I407" s="178"/>
      <c r="J407" s="179">
        <f>ROUND(I407*H407,2)</f>
        <v>0</v>
      </c>
      <c r="K407" s="175" t="s">
        <v>126</v>
      </c>
      <c r="L407" s="39"/>
      <c r="M407" s="180" t="s">
        <v>19</v>
      </c>
      <c r="N407" s="181" t="s">
        <v>42</v>
      </c>
      <c r="O407" s="64"/>
      <c r="P407" s="182">
        <f>O407*H407</f>
        <v>0</v>
      </c>
      <c r="Q407" s="182">
        <v>0</v>
      </c>
      <c r="R407" s="182">
        <f>Q407*H407</f>
        <v>0</v>
      </c>
      <c r="S407" s="182">
        <v>0.02</v>
      </c>
      <c r="T407" s="183">
        <f>S407*H407</f>
        <v>0.32</v>
      </c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R407" s="184" t="s">
        <v>127</v>
      </c>
      <c r="AT407" s="184" t="s">
        <v>122</v>
      </c>
      <c r="AU407" s="184" t="s">
        <v>82</v>
      </c>
      <c r="AY407" s="17" t="s">
        <v>120</v>
      </c>
      <c r="BE407" s="185">
        <f>IF(N407="základní",J407,0)</f>
        <v>0</v>
      </c>
      <c r="BF407" s="185">
        <f>IF(N407="snížená",J407,0)</f>
        <v>0</v>
      </c>
      <c r="BG407" s="185">
        <f>IF(N407="zákl. přenesená",J407,0)</f>
        <v>0</v>
      </c>
      <c r="BH407" s="185">
        <f>IF(N407="sníž. přenesená",J407,0)</f>
        <v>0</v>
      </c>
      <c r="BI407" s="185">
        <f>IF(N407="nulová",J407,0)</f>
        <v>0</v>
      </c>
      <c r="BJ407" s="17" t="s">
        <v>79</v>
      </c>
      <c r="BK407" s="185">
        <f>ROUND(I407*H407,2)</f>
        <v>0</v>
      </c>
      <c r="BL407" s="17" t="s">
        <v>127</v>
      </c>
      <c r="BM407" s="184" t="s">
        <v>639</v>
      </c>
    </row>
    <row r="408" spans="1:65" s="2" customFormat="1" ht="11.25">
      <c r="A408" s="34"/>
      <c r="B408" s="35"/>
      <c r="C408" s="36"/>
      <c r="D408" s="186" t="s">
        <v>129</v>
      </c>
      <c r="E408" s="36"/>
      <c r="F408" s="187" t="s">
        <v>640</v>
      </c>
      <c r="G408" s="36"/>
      <c r="H408" s="36"/>
      <c r="I408" s="188"/>
      <c r="J408" s="36"/>
      <c r="K408" s="36"/>
      <c r="L408" s="39"/>
      <c r="M408" s="189"/>
      <c r="N408" s="190"/>
      <c r="O408" s="64"/>
      <c r="P408" s="64"/>
      <c r="Q408" s="64"/>
      <c r="R408" s="64"/>
      <c r="S408" s="64"/>
      <c r="T408" s="65"/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T408" s="17" t="s">
        <v>129</v>
      </c>
      <c r="AU408" s="17" t="s">
        <v>82</v>
      </c>
    </row>
    <row r="409" spans="1:65" s="2" customFormat="1" ht="11.25">
      <c r="A409" s="34"/>
      <c r="B409" s="35"/>
      <c r="C409" s="36"/>
      <c r="D409" s="191" t="s">
        <v>131</v>
      </c>
      <c r="E409" s="36"/>
      <c r="F409" s="192" t="s">
        <v>641</v>
      </c>
      <c r="G409" s="36"/>
      <c r="H409" s="36"/>
      <c r="I409" s="188"/>
      <c r="J409" s="36"/>
      <c r="K409" s="36"/>
      <c r="L409" s="39"/>
      <c r="M409" s="189"/>
      <c r="N409" s="190"/>
      <c r="O409" s="64"/>
      <c r="P409" s="64"/>
      <c r="Q409" s="64"/>
      <c r="R409" s="64"/>
      <c r="S409" s="64"/>
      <c r="T409" s="65"/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T409" s="17" t="s">
        <v>131</v>
      </c>
      <c r="AU409" s="17" t="s">
        <v>82</v>
      </c>
    </row>
    <row r="410" spans="1:65" s="2" customFormat="1" ht="19.5">
      <c r="A410" s="34"/>
      <c r="B410" s="35"/>
      <c r="C410" s="36"/>
      <c r="D410" s="186" t="s">
        <v>133</v>
      </c>
      <c r="E410" s="36"/>
      <c r="F410" s="193" t="s">
        <v>634</v>
      </c>
      <c r="G410" s="36"/>
      <c r="H410" s="36"/>
      <c r="I410" s="188"/>
      <c r="J410" s="36"/>
      <c r="K410" s="36"/>
      <c r="L410" s="39"/>
      <c r="M410" s="189"/>
      <c r="N410" s="190"/>
      <c r="O410" s="64"/>
      <c r="P410" s="64"/>
      <c r="Q410" s="64"/>
      <c r="R410" s="64"/>
      <c r="S410" s="64"/>
      <c r="T410" s="65"/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T410" s="17" t="s">
        <v>133</v>
      </c>
      <c r="AU410" s="17" t="s">
        <v>82</v>
      </c>
    </row>
    <row r="411" spans="1:65" s="13" customFormat="1" ht="11.25">
      <c r="B411" s="194"/>
      <c r="C411" s="195"/>
      <c r="D411" s="186" t="s">
        <v>135</v>
      </c>
      <c r="E411" s="196" t="s">
        <v>19</v>
      </c>
      <c r="F411" s="197" t="s">
        <v>642</v>
      </c>
      <c r="G411" s="195"/>
      <c r="H411" s="198">
        <v>16</v>
      </c>
      <c r="I411" s="199"/>
      <c r="J411" s="195"/>
      <c r="K411" s="195"/>
      <c r="L411" s="200"/>
      <c r="M411" s="201"/>
      <c r="N411" s="202"/>
      <c r="O411" s="202"/>
      <c r="P411" s="202"/>
      <c r="Q411" s="202"/>
      <c r="R411" s="202"/>
      <c r="S411" s="202"/>
      <c r="T411" s="203"/>
      <c r="AT411" s="204" t="s">
        <v>135</v>
      </c>
      <c r="AU411" s="204" t="s">
        <v>82</v>
      </c>
      <c r="AV411" s="13" t="s">
        <v>82</v>
      </c>
      <c r="AW411" s="13" t="s">
        <v>33</v>
      </c>
      <c r="AX411" s="13" t="s">
        <v>79</v>
      </c>
      <c r="AY411" s="204" t="s">
        <v>120</v>
      </c>
    </row>
    <row r="412" spans="1:65" s="2" customFormat="1" ht="16.5" customHeight="1">
      <c r="A412" s="34"/>
      <c r="B412" s="35"/>
      <c r="C412" s="173" t="s">
        <v>643</v>
      </c>
      <c r="D412" s="173" t="s">
        <v>122</v>
      </c>
      <c r="E412" s="174" t="s">
        <v>644</v>
      </c>
      <c r="F412" s="175" t="s">
        <v>645</v>
      </c>
      <c r="G412" s="176" t="s">
        <v>139</v>
      </c>
      <c r="H412" s="177">
        <v>46</v>
      </c>
      <c r="I412" s="178"/>
      <c r="J412" s="179">
        <f>ROUND(I412*H412,2)</f>
        <v>0</v>
      </c>
      <c r="K412" s="175" t="s">
        <v>126</v>
      </c>
      <c r="L412" s="39"/>
      <c r="M412" s="180" t="s">
        <v>19</v>
      </c>
      <c r="N412" s="181" t="s">
        <v>42</v>
      </c>
      <c r="O412" s="64"/>
      <c r="P412" s="182">
        <f>O412*H412</f>
        <v>0</v>
      </c>
      <c r="Q412" s="182">
        <v>0</v>
      </c>
      <c r="R412" s="182">
        <f>Q412*H412</f>
        <v>0</v>
      </c>
      <c r="S412" s="182">
        <v>1.98E-3</v>
      </c>
      <c r="T412" s="183">
        <f>S412*H412</f>
        <v>9.1079999999999994E-2</v>
      </c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R412" s="184" t="s">
        <v>127</v>
      </c>
      <c r="AT412" s="184" t="s">
        <v>122</v>
      </c>
      <c r="AU412" s="184" t="s">
        <v>82</v>
      </c>
      <c r="AY412" s="17" t="s">
        <v>120</v>
      </c>
      <c r="BE412" s="185">
        <f>IF(N412="základní",J412,0)</f>
        <v>0</v>
      </c>
      <c r="BF412" s="185">
        <f>IF(N412="snížená",J412,0)</f>
        <v>0</v>
      </c>
      <c r="BG412" s="185">
        <f>IF(N412="zákl. přenesená",J412,0)</f>
        <v>0</v>
      </c>
      <c r="BH412" s="185">
        <f>IF(N412="sníž. přenesená",J412,0)</f>
        <v>0</v>
      </c>
      <c r="BI412" s="185">
        <f>IF(N412="nulová",J412,0)</f>
        <v>0</v>
      </c>
      <c r="BJ412" s="17" t="s">
        <v>79</v>
      </c>
      <c r="BK412" s="185">
        <f>ROUND(I412*H412,2)</f>
        <v>0</v>
      </c>
      <c r="BL412" s="17" t="s">
        <v>127</v>
      </c>
      <c r="BM412" s="184" t="s">
        <v>646</v>
      </c>
    </row>
    <row r="413" spans="1:65" s="2" customFormat="1" ht="11.25">
      <c r="A413" s="34"/>
      <c r="B413" s="35"/>
      <c r="C413" s="36"/>
      <c r="D413" s="186" t="s">
        <v>129</v>
      </c>
      <c r="E413" s="36"/>
      <c r="F413" s="187" t="s">
        <v>647</v>
      </c>
      <c r="G413" s="36"/>
      <c r="H413" s="36"/>
      <c r="I413" s="188"/>
      <c r="J413" s="36"/>
      <c r="K413" s="36"/>
      <c r="L413" s="39"/>
      <c r="M413" s="189"/>
      <c r="N413" s="190"/>
      <c r="O413" s="64"/>
      <c r="P413" s="64"/>
      <c r="Q413" s="64"/>
      <c r="R413" s="64"/>
      <c r="S413" s="64"/>
      <c r="T413" s="65"/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T413" s="17" t="s">
        <v>129</v>
      </c>
      <c r="AU413" s="17" t="s">
        <v>82</v>
      </c>
    </row>
    <row r="414" spans="1:65" s="2" customFormat="1" ht="11.25">
      <c r="A414" s="34"/>
      <c r="B414" s="35"/>
      <c r="C414" s="36"/>
      <c r="D414" s="191" t="s">
        <v>131</v>
      </c>
      <c r="E414" s="36"/>
      <c r="F414" s="192" t="s">
        <v>648</v>
      </c>
      <c r="G414" s="36"/>
      <c r="H414" s="36"/>
      <c r="I414" s="188"/>
      <c r="J414" s="36"/>
      <c r="K414" s="36"/>
      <c r="L414" s="39"/>
      <c r="M414" s="189"/>
      <c r="N414" s="190"/>
      <c r="O414" s="64"/>
      <c r="P414" s="64"/>
      <c r="Q414" s="64"/>
      <c r="R414" s="64"/>
      <c r="S414" s="64"/>
      <c r="T414" s="65"/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T414" s="17" t="s">
        <v>131</v>
      </c>
      <c r="AU414" s="17" t="s">
        <v>82</v>
      </c>
    </row>
    <row r="415" spans="1:65" s="2" customFormat="1" ht="19.5">
      <c r="A415" s="34"/>
      <c r="B415" s="35"/>
      <c r="C415" s="36"/>
      <c r="D415" s="186" t="s">
        <v>133</v>
      </c>
      <c r="E415" s="36"/>
      <c r="F415" s="193" t="s">
        <v>634</v>
      </c>
      <c r="G415" s="36"/>
      <c r="H415" s="36"/>
      <c r="I415" s="188"/>
      <c r="J415" s="36"/>
      <c r="K415" s="36"/>
      <c r="L415" s="39"/>
      <c r="M415" s="189"/>
      <c r="N415" s="190"/>
      <c r="O415" s="64"/>
      <c r="P415" s="64"/>
      <c r="Q415" s="64"/>
      <c r="R415" s="64"/>
      <c r="S415" s="64"/>
      <c r="T415" s="65"/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T415" s="17" t="s">
        <v>133</v>
      </c>
      <c r="AU415" s="17" t="s">
        <v>82</v>
      </c>
    </row>
    <row r="416" spans="1:65" s="13" customFormat="1" ht="11.25">
      <c r="B416" s="194"/>
      <c r="C416" s="195"/>
      <c r="D416" s="186" t="s">
        <v>135</v>
      </c>
      <c r="E416" s="196" t="s">
        <v>19</v>
      </c>
      <c r="F416" s="197" t="s">
        <v>649</v>
      </c>
      <c r="G416" s="195"/>
      <c r="H416" s="198">
        <v>46</v>
      </c>
      <c r="I416" s="199"/>
      <c r="J416" s="195"/>
      <c r="K416" s="195"/>
      <c r="L416" s="200"/>
      <c r="M416" s="201"/>
      <c r="N416" s="202"/>
      <c r="O416" s="202"/>
      <c r="P416" s="202"/>
      <c r="Q416" s="202"/>
      <c r="R416" s="202"/>
      <c r="S416" s="202"/>
      <c r="T416" s="203"/>
      <c r="AT416" s="204" t="s">
        <v>135</v>
      </c>
      <c r="AU416" s="204" t="s">
        <v>82</v>
      </c>
      <c r="AV416" s="13" t="s">
        <v>82</v>
      </c>
      <c r="AW416" s="13" t="s">
        <v>33</v>
      </c>
      <c r="AX416" s="13" t="s">
        <v>79</v>
      </c>
      <c r="AY416" s="204" t="s">
        <v>120</v>
      </c>
    </row>
    <row r="417" spans="1:65" s="2" customFormat="1" ht="16.5" customHeight="1">
      <c r="A417" s="34"/>
      <c r="B417" s="35"/>
      <c r="C417" s="173" t="s">
        <v>650</v>
      </c>
      <c r="D417" s="173" t="s">
        <v>122</v>
      </c>
      <c r="E417" s="174" t="s">
        <v>651</v>
      </c>
      <c r="F417" s="175" t="s">
        <v>652</v>
      </c>
      <c r="G417" s="176" t="s">
        <v>416</v>
      </c>
      <c r="H417" s="177">
        <v>2</v>
      </c>
      <c r="I417" s="178"/>
      <c r="J417" s="179">
        <f>ROUND(I417*H417,2)</f>
        <v>0</v>
      </c>
      <c r="K417" s="175" t="s">
        <v>126</v>
      </c>
      <c r="L417" s="39"/>
      <c r="M417" s="180" t="s">
        <v>19</v>
      </c>
      <c r="N417" s="181" t="s">
        <v>42</v>
      </c>
      <c r="O417" s="64"/>
      <c r="P417" s="182">
        <f>O417*H417</f>
        <v>0</v>
      </c>
      <c r="Q417" s="182">
        <v>0</v>
      </c>
      <c r="R417" s="182">
        <f>Q417*H417</f>
        <v>0</v>
      </c>
      <c r="S417" s="182">
        <v>0.21</v>
      </c>
      <c r="T417" s="183">
        <f>S417*H417</f>
        <v>0.42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184" t="s">
        <v>127</v>
      </c>
      <c r="AT417" s="184" t="s">
        <v>122</v>
      </c>
      <c r="AU417" s="184" t="s">
        <v>82</v>
      </c>
      <c r="AY417" s="17" t="s">
        <v>120</v>
      </c>
      <c r="BE417" s="185">
        <f>IF(N417="základní",J417,0)</f>
        <v>0</v>
      </c>
      <c r="BF417" s="185">
        <f>IF(N417="snížená",J417,0)</f>
        <v>0</v>
      </c>
      <c r="BG417" s="185">
        <f>IF(N417="zákl. přenesená",J417,0)</f>
        <v>0</v>
      </c>
      <c r="BH417" s="185">
        <f>IF(N417="sníž. přenesená",J417,0)</f>
        <v>0</v>
      </c>
      <c r="BI417" s="185">
        <f>IF(N417="nulová",J417,0)</f>
        <v>0</v>
      </c>
      <c r="BJ417" s="17" t="s">
        <v>79</v>
      </c>
      <c r="BK417" s="185">
        <f>ROUND(I417*H417,2)</f>
        <v>0</v>
      </c>
      <c r="BL417" s="17" t="s">
        <v>127</v>
      </c>
      <c r="BM417" s="184" t="s">
        <v>653</v>
      </c>
    </row>
    <row r="418" spans="1:65" s="2" customFormat="1" ht="11.25">
      <c r="A418" s="34"/>
      <c r="B418" s="35"/>
      <c r="C418" s="36"/>
      <c r="D418" s="186" t="s">
        <v>129</v>
      </c>
      <c r="E418" s="36"/>
      <c r="F418" s="187" t="s">
        <v>654</v>
      </c>
      <c r="G418" s="36"/>
      <c r="H418" s="36"/>
      <c r="I418" s="188"/>
      <c r="J418" s="36"/>
      <c r="K418" s="36"/>
      <c r="L418" s="39"/>
      <c r="M418" s="189"/>
      <c r="N418" s="190"/>
      <c r="O418" s="64"/>
      <c r="P418" s="64"/>
      <c r="Q418" s="64"/>
      <c r="R418" s="64"/>
      <c r="S418" s="64"/>
      <c r="T418" s="65"/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T418" s="17" t="s">
        <v>129</v>
      </c>
      <c r="AU418" s="17" t="s">
        <v>82</v>
      </c>
    </row>
    <row r="419" spans="1:65" s="2" customFormat="1" ht="11.25">
      <c r="A419" s="34"/>
      <c r="B419" s="35"/>
      <c r="C419" s="36"/>
      <c r="D419" s="191" t="s">
        <v>131</v>
      </c>
      <c r="E419" s="36"/>
      <c r="F419" s="192" t="s">
        <v>655</v>
      </c>
      <c r="G419" s="36"/>
      <c r="H419" s="36"/>
      <c r="I419" s="188"/>
      <c r="J419" s="36"/>
      <c r="K419" s="36"/>
      <c r="L419" s="39"/>
      <c r="M419" s="189"/>
      <c r="N419" s="190"/>
      <c r="O419" s="64"/>
      <c r="P419" s="64"/>
      <c r="Q419" s="64"/>
      <c r="R419" s="64"/>
      <c r="S419" s="64"/>
      <c r="T419" s="65"/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T419" s="17" t="s">
        <v>131</v>
      </c>
      <c r="AU419" s="17" t="s">
        <v>82</v>
      </c>
    </row>
    <row r="420" spans="1:65" s="2" customFormat="1" ht="19.5">
      <c r="A420" s="34"/>
      <c r="B420" s="35"/>
      <c r="C420" s="36"/>
      <c r="D420" s="186" t="s">
        <v>133</v>
      </c>
      <c r="E420" s="36"/>
      <c r="F420" s="193" t="s">
        <v>634</v>
      </c>
      <c r="G420" s="36"/>
      <c r="H420" s="36"/>
      <c r="I420" s="188"/>
      <c r="J420" s="36"/>
      <c r="K420" s="36"/>
      <c r="L420" s="39"/>
      <c r="M420" s="189"/>
      <c r="N420" s="190"/>
      <c r="O420" s="64"/>
      <c r="P420" s="64"/>
      <c r="Q420" s="64"/>
      <c r="R420" s="64"/>
      <c r="S420" s="64"/>
      <c r="T420" s="65"/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T420" s="17" t="s">
        <v>133</v>
      </c>
      <c r="AU420" s="17" t="s">
        <v>82</v>
      </c>
    </row>
    <row r="421" spans="1:65" s="13" customFormat="1" ht="11.25">
      <c r="B421" s="194"/>
      <c r="C421" s="195"/>
      <c r="D421" s="186" t="s">
        <v>135</v>
      </c>
      <c r="E421" s="196" t="s">
        <v>19</v>
      </c>
      <c r="F421" s="197" t="s">
        <v>656</v>
      </c>
      <c r="G421" s="195"/>
      <c r="H421" s="198">
        <v>2</v>
      </c>
      <c r="I421" s="199"/>
      <c r="J421" s="195"/>
      <c r="K421" s="195"/>
      <c r="L421" s="200"/>
      <c r="M421" s="201"/>
      <c r="N421" s="202"/>
      <c r="O421" s="202"/>
      <c r="P421" s="202"/>
      <c r="Q421" s="202"/>
      <c r="R421" s="202"/>
      <c r="S421" s="202"/>
      <c r="T421" s="203"/>
      <c r="AT421" s="204" t="s">
        <v>135</v>
      </c>
      <c r="AU421" s="204" t="s">
        <v>82</v>
      </c>
      <c r="AV421" s="13" t="s">
        <v>82</v>
      </c>
      <c r="AW421" s="13" t="s">
        <v>33</v>
      </c>
      <c r="AX421" s="13" t="s">
        <v>79</v>
      </c>
      <c r="AY421" s="204" t="s">
        <v>120</v>
      </c>
    </row>
    <row r="422" spans="1:65" s="12" customFormat="1" ht="22.9" customHeight="1">
      <c r="B422" s="157"/>
      <c r="C422" s="158"/>
      <c r="D422" s="159" t="s">
        <v>70</v>
      </c>
      <c r="E422" s="171" t="s">
        <v>657</v>
      </c>
      <c r="F422" s="171" t="s">
        <v>658</v>
      </c>
      <c r="G422" s="158"/>
      <c r="H422" s="158"/>
      <c r="I422" s="161"/>
      <c r="J422" s="172">
        <f>BK422</f>
        <v>0</v>
      </c>
      <c r="K422" s="158"/>
      <c r="L422" s="163"/>
      <c r="M422" s="164"/>
      <c r="N422" s="165"/>
      <c r="O422" s="165"/>
      <c r="P422" s="166">
        <f>SUM(P423:P452)</f>
        <v>0</v>
      </c>
      <c r="Q422" s="165"/>
      <c r="R422" s="166">
        <f>SUM(R423:R452)</f>
        <v>0</v>
      </c>
      <c r="S422" s="165"/>
      <c r="T422" s="167">
        <f>SUM(T423:T452)</f>
        <v>0</v>
      </c>
      <c r="AR422" s="168" t="s">
        <v>79</v>
      </c>
      <c r="AT422" s="169" t="s">
        <v>70</v>
      </c>
      <c r="AU422" s="169" t="s">
        <v>79</v>
      </c>
      <c r="AY422" s="168" t="s">
        <v>120</v>
      </c>
      <c r="BK422" s="170">
        <f>SUM(BK423:BK452)</f>
        <v>0</v>
      </c>
    </row>
    <row r="423" spans="1:65" s="2" customFormat="1" ht="16.5" customHeight="1">
      <c r="A423" s="34"/>
      <c r="B423" s="35"/>
      <c r="C423" s="173" t="s">
        <v>659</v>
      </c>
      <c r="D423" s="173" t="s">
        <v>122</v>
      </c>
      <c r="E423" s="174" t="s">
        <v>660</v>
      </c>
      <c r="F423" s="175" t="s">
        <v>661</v>
      </c>
      <c r="G423" s="176" t="s">
        <v>236</v>
      </c>
      <c r="H423" s="177">
        <v>25</v>
      </c>
      <c r="I423" s="178"/>
      <c r="J423" s="179">
        <f>ROUND(I423*H423,2)</f>
        <v>0</v>
      </c>
      <c r="K423" s="175" t="s">
        <v>126</v>
      </c>
      <c r="L423" s="39"/>
      <c r="M423" s="180" t="s">
        <v>19</v>
      </c>
      <c r="N423" s="181" t="s">
        <v>42</v>
      </c>
      <c r="O423" s="64"/>
      <c r="P423" s="182">
        <f>O423*H423</f>
        <v>0</v>
      </c>
      <c r="Q423" s="182">
        <v>0</v>
      </c>
      <c r="R423" s="182">
        <f>Q423*H423</f>
        <v>0</v>
      </c>
      <c r="S423" s="182">
        <v>0</v>
      </c>
      <c r="T423" s="183">
        <f>S423*H423</f>
        <v>0</v>
      </c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R423" s="184" t="s">
        <v>127</v>
      </c>
      <c r="AT423" s="184" t="s">
        <v>122</v>
      </c>
      <c r="AU423" s="184" t="s">
        <v>82</v>
      </c>
      <c r="AY423" s="17" t="s">
        <v>120</v>
      </c>
      <c r="BE423" s="185">
        <f>IF(N423="základní",J423,0)</f>
        <v>0</v>
      </c>
      <c r="BF423" s="185">
        <f>IF(N423="snížená",J423,0)</f>
        <v>0</v>
      </c>
      <c r="BG423" s="185">
        <f>IF(N423="zákl. přenesená",J423,0)</f>
        <v>0</v>
      </c>
      <c r="BH423" s="185">
        <f>IF(N423="sníž. přenesená",J423,0)</f>
        <v>0</v>
      </c>
      <c r="BI423" s="185">
        <f>IF(N423="nulová",J423,0)</f>
        <v>0</v>
      </c>
      <c r="BJ423" s="17" t="s">
        <v>79</v>
      </c>
      <c r="BK423" s="185">
        <f>ROUND(I423*H423,2)</f>
        <v>0</v>
      </c>
      <c r="BL423" s="17" t="s">
        <v>127</v>
      </c>
      <c r="BM423" s="184" t="s">
        <v>662</v>
      </c>
    </row>
    <row r="424" spans="1:65" s="2" customFormat="1" ht="11.25">
      <c r="A424" s="34"/>
      <c r="B424" s="35"/>
      <c r="C424" s="36"/>
      <c r="D424" s="186" t="s">
        <v>129</v>
      </c>
      <c r="E424" s="36"/>
      <c r="F424" s="187" t="s">
        <v>663</v>
      </c>
      <c r="G424" s="36"/>
      <c r="H424" s="36"/>
      <c r="I424" s="188"/>
      <c r="J424" s="36"/>
      <c r="K424" s="36"/>
      <c r="L424" s="39"/>
      <c r="M424" s="189"/>
      <c r="N424" s="190"/>
      <c r="O424" s="64"/>
      <c r="P424" s="64"/>
      <c r="Q424" s="64"/>
      <c r="R424" s="64"/>
      <c r="S424" s="64"/>
      <c r="T424" s="65"/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T424" s="17" t="s">
        <v>129</v>
      </c>
      <c r="AU424" s="17" t="s">
        <v>82</v>
      </c>
    </row>
    <row r="425" spans="1:65" s="2" customFormat="1" ht="11.25">
      <c r="A425" s="34"/>
      <c r="B425" s="35"/>
      <c r="C425" s="36"/>
      <c r="D425" s="191" t="s">
        <v>131</v>
      </c>
      <c r="E425" s="36"/>
      <c r="F425" s="192" t="s">
        <v>664</v>
      </c>
      <c r="G425" s="36"/>
      <c r="H425" s="36"/>
      <c r="I425" s="188"/>
      <c r="J425" s="36"/>
      <c r="K425" s="36"/>
      <c r="L425" s="39"/>
      <c r="M425" s="189"/>
      <c r="N425" s="190"/>
      <c r="O425" s="64"/>
      <c r="P425" s="64"/>
      <c r="Q425" s="64"/>
      <c r="R425" s="64"/>
      <c r="S425" s="64"/>
      <c r="T425" s="65"/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T425" s="17" t="s">
        <v>131</v>
      </c>
      <c r="AU425" s="17" t="s">
        <v>82</v>
      </c>
    </row>
    <row r="426" spans="1:65" s="13" customFormat="1" ht="11.25">
      <c r="B426" s="194"/>
      <c r="C426" s="195"/>
      <c r="D426" s="186" t="s">
        <v>135</v>
      </c>
      <c r="E426" s="196" t="s">
        <v>19</v>
      </c>
      <c r="F426" s="197" t="s">
        <v>665</v>
      </c>
      <c r="G426" s="195"/>
      <c r="H426" s="198">
        <v>25</v>
      </c>
      <c r="I426" s="199"/>
      <c r="J426" s="195"/>
      <c r="K426" s="195"/>
      <c r="L426" s="200"/>
      <c r="M426" s="201"/>
      <c r="N426" s="202"/>
      <c r="O426" s="202"/>
      <c r="P426" s="202"/>
      <c r="Q426" s="202"/>
      <c r="R426" s="202"/>
      <c r="S426" s="202"/>
      <c r="T426" s="203"/>
      <c r="AT426" s="204" t="s">
        <v>135</v>
      </c>
      <c r="AU426" s="204" t="s">
        <v>82</v>
      </c>
      <c r="AV426" s="13" t="s">
        <v>82</v>
      </c>
      <c r="AW426" s="13" t="s">
        <v>33</v>
      </c>
      <c r="AX426" s="13" t="s">
        <v>79</v>
      </c>
      <c r="AY426" s="204" t="s">
        <v>120</v>
      </c>
    </row>
    <row r="427" spans="1:65" s="2" customFormat="1" ht="16.5" customHeight="1">
      <c r="A427" s="34"/>
      <c r="B427" s="35"/>
      <c r="C427" s="173" t="s">
        <v>666</v>
      </c>
      <c r="D427" s="173" t="s">
        <v>122</v>
      </c>
      <c r="E427" s="174" t="s">
        <v>667</v>
      </c>
      <c r="F427" s="175" t="s">
        <v>668</v>
      </c>
      <c r="G427" s="176" t="s">
        <v>236</v>
      </c>
      <c r="H427" s="177">
        <v>825</v>
      </c>
      <c r="I427" s="178"/>
      <c r="J427" s="179">
        <f>ROUND(I427*H427,2)</f>
        <v>0</v>
      </c>
      <c r="K427" s="175" t="s">
        <v>126</v>
      </c>
      <c r="L427" s="39"/>
      <c r="M427" s="180" t="s">
        <v>19</v>
      </c>
      <c r="N427" s="181" t="s">
        <v>42</v>
      </c>
      <c r="O427" s="64"/>
      <c r="P427" s="182">
        <f>O427*H427</f>
        <v>0</v>
      </c>
      <c r="Q427" s="182">
        <v>0</v>
      </c>
      <c r="R427" s="182">
        <f>Q427*H427</f>
        <v>0</v>
      </c>
      <c r="S427" s="182">
        <v>0</v>
      </c>
      <c r="T427" s="183">
        <f>S427*H427</f>
        <v>0</v>
      </c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R427" s="184" t="s">
        <v>127</v>
      </c>
      <c r="AT427" s="184" t="s">
        <v>122</v>
      </c>
      <c r="AU427" s="184" t="s">
        <v>82</v>
      </c>
      <c r="AY427" s="17" t="s">
        <v>120</v>
      </c>
      <c r="BE427" s="185">
        <f>IF(N427="základní",J427,0)</f>
        <v>0</v>
      </c>
      <c r="BF427" s="185">
        <f>IF(N427="snížená",J427,0)</f>
        <v>0</v>
      </c>
      <c r="BG427" s="185">
        <f>IF(N427="zákl. přenesená",J427,0)</f>
        <v>0</v>
      </c>
      <c r="BH427" s="185">
        <f>IF(N427="sníž. přenesená",J427,0)</f>
        <v>0</v>
      </c>
      <c r="BI427" s="185">
        <f>IF(N427="nulová",J427,0)</f>
        <v>0</v>
      </c>
      <c r="BJ427" s="17" t="s">
        <v>79</v>
      </c>
      <c r="BK427" s="185">
        <f>ROUND(I427*H427,2)</f>
        <v>0</v>
      </c>
      <c r="BL427" s="17" t="s">
        <v>127</v>
      </c>
      <c r="BM427" s="184" t="s">
        <v>669</v>
      </c>
    </row>
    <row r="428" spans="1:65" s="2" customFormat="1" ht="19.5">
      <c r="A428" s="34"/>
      <c r="B428" s="35"/>
      <c r="C428" s="36"/>
      <c r="D428" s="186" t="s">
        <v>129</v>
      </c>
      <c r="E428" s="36"/>
      <c r="F428" s="187" t="s">
        <v>670</v>
      </c>
      <c r="G428" s="36"/>
      <c r="H428" s="36"/>
      <c r="I428" s="188"/>
      <c r="J428" s="36"/>
      <c r="K428" s="36"/>
      <c r="L428" s="39"/>
      <c r="M428" s="189"/>
      <c r="N428" s="190"/>
      <c r="O428" s="64"/>
      <c r="P428" s="64"/>
      <c r="Q428" s="64"/>
      <c r="R428" s="64"/>
      <c r="S428" s="64"/>
      <c r="T428" s="65"/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T428" s="17" t="s">
        <v>129</v>
      </c>
      <c r="AU428" s="17" t="s">
        <v>82</v>
      </c>
    </row>
    <row r="429" spans="1:65" s="2" customFormat="1" ht="11.25">
      <c r="A429" s="34"/>
      <c r="B429" s="35"/>
      <c r="C429" s="36"/>
      <c r="D429" s="191" t="s">
        <v>131</v>
      </c>
      <c r="E429" s="36"/>
      <c r="F429" s="192" t="s">
        <v>671</v>
      </c>
      <c r="G429" s="36"/>
      <c r="H429" s="36"/>
      <c r="I429" s="188"/>
      <c r="J429" s="36"/>
      <c r="K429" s="36"/>
      <c r="L429" s="39"/>
      <c r="M429" s="189"/>
      <c r="N429" s="190"/>
      <c r="O429" s="64"/>
      <c r="P429" s="64"/>
      <c r="Q429" s="64"/>
      <c r="R429" s="64"/>
      <c r="S429" s="64"/>
      <c r="T429" s="65"/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T429" s="17" t="s">
        <v>131</v>
      </c>
      <c r="AU429" s="17" t="s">
        <v>82</v>
      </c>
    </row>
    <row r="430" spans="1:65" s="13" customFormat="1" ht="11.25">
      <c r="B430" s="194"/>
      <c r="C430" s="195"/>
      <c r="D430" s="186" t="s">
        <v>135</v>
      </c>
      <c r="E430" s="196" t="s">
        <v>19</v>
      </c>
      <c r="F430" s="197" t="s">
        <v>672</v>
      </c>
      <c r="G430" s="195"/>
      <c r="H430" s="198">
        <v>825</v>
      </c>
      <c r="I430" s="199"/>
      <c r="J430" s="195"/>
      <c r="K430" s="195"/>
      <c r="L430" s="200"/>
      <c r="M430" s="201"/>
      <c r="N430" s="202"/>
      <c r="O430" s="202"/>
      <c r="P430" s="202"/>
      <c r="Q430" s="202"/>
      <c r="R430" s="202"/>
      <c r="S430" s="202"/>
      <c r="T430" s="203"/>
      <c r="AT430" s="204" t="s">
        <v>135</v>
      </c>
      <c r="AU430" s="204" t="s">
        <v>82</v>
      </c>
      <c r="AV430" s="13" t="s">
        <v>82</v>
      </c>
      <c r="AW430" s="13" t="s">
        <v>33</v>
      </c>
      <c r="AX430" s="13" t="s">
        <v>79</v>
      </c>
      <c r="AY430" s="204" t="s">
        <v>120</v>
      </c>
    </row>
    <row r="431" spans="1:65" s="2" customFormat="1" ht="24.2" customHeight="1">
      <c r="A431" s="34"/>
      <c r="B431" s="35"/>
      <c r="C431" s="173" t="s">
        <v>673</v>
      </c>
      <c r="D431" s="173" t="s">
        <v>122</v>
      </c>
      <c r="E431" s="174" t="s">
        <v>674</v>
      </c>
      <c r="F431" s="175" t="s">
        <v>675</v>
      </c>
      <c r="G431" s="176" t="s">
        <v>236</v>
      </c>
      <c r="H431" s="177">
        <v>25</v>
      </c>
      <c r="I431" s="178"/>
      <c r="J431" s="179">
        <f>ROUND(I431*H431,2)</f>
        <v>0</v>
      </c>
      <c r="K431" s="175" t="s">
        <v>126</v>
      </c>
      <c r="L431" s="39"/>
      <c r="M431" s="180" t="s">
        <v>19</v>
      </c>
      <c r="N431" s="181" t="s">
        <v>42</v>
      </c>
      <c r="O431" s="64"/>
      <c r="P431" s="182">
        <f>O431*H431</f>
        <v>0</v>
      </c>
      <c r="Q431" s="182">
        <v>0</v>
      </c>
      <c r="R431" s="182">
        <f>Q431*H431</f>
        <v>0</v>
      </c>
      <c r="S431" s="182">
        <v>0</v>
      </c>
      <c r="T431" s="183">
        <f>S431*H431</f>
        <v>0</v>
      </c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R431" s="184" t="s">
        <v>127</v>
      </c>
      <c r="AT431" s="184" t="s">
        <v>122</v>
      </c>
      <c r="AU431" s="184" t="s">
        <v>82</v>
      </c>
      <c r="AY431" s="17" t="s">
        <v>120</v>
      </c>
      <c r="BE431" s="185">
        <f>IF(N431="základní",J431,0)</f>
        <v>0</v>
      </c>
      <c r="BF431" s="185">
        <f>IF(N431="snížená",J431,0)</f>
        <v>0</v>
      </c>
      <c r="BG431" s="185">
        <f>IF(N431="zákl. přenesená",J431,0)</f>
        <v>0</v>
      </c>
      <c r="BH431" s="185">
        <f>IF(N431="sníž. přenesená",J431,0)</f>
        <v>0</v>
      </c>
      <c r="BI431" s="185">
        <f>IF(N431="nulová",J431,0)</f>
        <v>0</v>
      </c>
      <c r="BJ431" s="17" t="s">
        <v>79</v>
      </c>
      <c r="BK431" s="185">
        <f>ROUND(I431*H431,2)</f>
        <v>0</v>
      </c>
      <c r="BL431" s="17" t="s">
        <v>127</v>
      </c>
      <c r="BM431" s="184" t="s">
        <v>676</v>
      </c>
    </row>
    <row r="432" spans="1:65" s="2" customFormat="1" ht="19.5">
      <c r="A432" s="34"/>
      <c r="B432" s="35"/>
      <c r="C432" s="36"/>
      <c r="D432" s="186" t="s">
        <v>129</v>
      </c>
      <c r="E432" s="36"/>
      <c r="F432" s="187" t="s">
        <v>677</v>
      </c>
      <c r="G432" s="36"/>
      <c r="H432" s="36"/>
      <c r="I432" s="188"/>
      <c r="J432" s="36"/>
      <c r="K432" s="36"/>
      <c r="L432" s="39"/>
      <c r="M432" s="189"/>
      <c r="N432" s="190"/>
      <c r="O432" s="64"/>
      <c r="P432" s="64"/>
      <c r="Q432" s="64"/>
      <c r="R432" s="64"/>
      <c r="S432" s="64"/>
      <c r="T432" s="65"/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T432" s="17" t="s">
        <v>129</v>
      </c>
      <c r="AU432" s="17" t="s">
        <v>82</v>
      </c>
    </row>
    <row r="433" spans="1:65" s="2" customFormat="1" ht="11.25">
      <c r="A433" s="34"/>
      <c r="B433" s="35"/>
      <c r="C433" s="36"/>
      <c r="D433" s="191" t="s">
        <v>131</v>
      </c>
      <c r="E433" s="36"/>
      <c r="F433" s="192" t="s">
        <v>678</v>
      </c>
      <c r="G433" s="36"/>
      <c r="H433" s="36"/>
      <c r="I433" s="188"/>
      <c r="J433" s="36"/>
      <c r="K433" s="36"/>
      <c r="L433" s="39"/>
      <c r="M433" s="189"/>
      <c r="N433" s="190"/>
      <c r="O433" s="64"/>
      <c r="P433" s="64"/>
      <c r="Q433" s="64"/>
      <c r="R433" s="64"/>
      <c r="S433" s="64"/>
      <c r="T433" s="65"/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T433" s="17" t="s">
        <v>131</v>
      </c>
      <c r="AU433" s="17" t="s">
        <v>82</v>
      </c>
    </row>
    <row r="434" spans="1:65" s="13" customFormat="1" ht="11.25">
      <c r="B434" s="194"/>
      <c r="C434" s="195"/>
      <c r="D434" s="186" t="s">
        <v>135</v>
      </c>
      <c r="E434" s="196" t="s">
        <v>19</v>
      </c>
      <c r="F434" s="197" t="s">
        <v>665</v>
      </c>
      <c r="G434" s="195"/>
      <c r="H434" s="198">
        <v>25</v>
      </c>
      <c r="I434" s="199"/>
      <c r="J434" s="195"/>
      <c r="K434" s="195"/>
      <c r="L434" s="200"/>
      <c r="M434" s="201"/>
      <c r="N434" s="202"/>
      <c r="O434" s="202"/>
      <c r="P434" s="202"/>
      <c r="Q434" s="202"/>
      <c r="R434" s="202"/>
      <c r="S434" s="202"/>
      <c r="T434" s="203"/>
      <c r="AT434" s="204" t="s">
        <v>135</v>
      </c>
      <c r="AU434" s="204" t="s">
        <v>82</v>
      </c>
      <c r="AV434" s="13" t="s">
        <v>82</v>
      </c>
      <c r="AW434" s="13" t="s">
        <v>33</v>
      </c>
      <c r="AX434" s="13" t="s">
        <v>79</v>
      </c>
      <c r="AY434" s="204" t="s">
        <v>120</v>
      </c>
    </row>
    <row r="435" spans="1:65" s="2" customFormat="1" ht="16.5" customHeight="1">
      <c r="A435" s="34"/>
      <c r="B435" s="35"/>
      <c r="C435" s="173" t="s">
        <v>679</v>
      </c>
      <c r="D435" s="173" t="s">
        <v>122</v>
      </c>
      <c r="E435" s="174" t="s">
        <v>680</v>
      </c>
      <c r="F435" s="175" t="s">
        <v>681</v>
      </c>
      <c r="G435" s="176" t="s">
        <v>236</v>
      </c>
      <c r="H435" s="177">
        <v>23.54</v>
      </c>
      <c r="I435" s="178"/>
      <c r="J435" s="179">
        <f>ROUND(I435*H435,2)</f>
        <v>0</v>
      </c>
      <c r="K435" s="175" t="s">
        <v>126</v>
      </c>
      <c r="L435" s="39"/>
      <c r="M435" s="180" t="s">
        <v>19</v>
      </c>
      <c r="N435" s="181" t="s">
        <v>42</v>
      </c>
      <c r="O435" s="64"/>
      <c r="P435" s="182">
        <f>O435*H435</f>
        <v>0</v>
      </c>
      <c r="Q435" s="182">
        <v>0</v>
      </c>
      <c r="R435" s="182">
        <f>Q435*H435</f>
        <v>0</v>
      </c>
      <c r="S435" s="182">
        <v>0</v>
      </c>
      <c r="T435" s="183">
        <f>S435*H435</f>
        <v>0</v>
      </c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R435" s="184" t="s">
        <v>127</v>
      </c>
      <c r="AT435" s="184" t="s">
        <v>122</v>
      </c>
      <c r="AU435" s="184" t="s">
        <v>82</v>
      </c>
      <c r="AY435" s="17" t="s">
        <v>120</v>
      </c>
      <c r="BE435" s="185">
        <f>IF(N435="základní",J435,0)</f>
        <v>0</v>
      </c>
      <c r="BF435" s="185">
        <f>IF(N435="snížená",J435,0)</f>
        <v>0</v>
      </c>
      <c r="BG435" s="185">
        <f>IF(N435="zákl. přenesená",J435,0)</f>
        <v>0</v>
      </c>
      <c r="BH435" s="185">
        <f>IF(N435="sníž. přenesená",J435,0)</f>
        <v>0</v>
      </c>
      <c r="BI435" s="185">
        <f>IF(N435="nulová",J435,0)</f>
        <v>0</v>
      </c>
      <c r="BJ435" s="17" t="s">
        <v>79</v>
      </c>
      <c r="BK435" s="185">
        <f>ROUND(I435*H435,2)</f>
        <v>0</v>
      </c>
      <c r="BL435" s="17" t="s">
        <v>127</v>
      </c>
      <c r="BM435" s="184" t="s">
        <v>682</v>
      </c>
    </row>
    <row r="436" spans="1:65" s="2" customFormat="1" ht="11.25">
      <c r="A436" s="34"/>
      <c r="B436" s="35"/>
      <c r="C436" s="36"/>
      <c r="D436" s="186" t="s">
        <v>129</v>
      </c>
      <c r="E436" s="36"/>
      <c r="F436" s="187" t="s">
        <v>683</v>
      </c>
      <c r="G436" s="36"/>
      <c r="H436" s="36"/>
      <c r="I436" s="188"/>
      <c r="J436" s="36"/>
      <c r="K436" s="36"/>
      <c r="L436" s="39"/>
      <c r="M436" s="189"/>
      <c r="N436" s="190"/>
      <c r="O436" s="64"/>
      <c r="P436" s="64"/>
      <c r="Q436" s="64"/>
      <c r="R436" s="64"/>
      <c r="S436" s="64"/>
      <c r="T436" s="65"/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T436" s="17" t="s">
        <v>129</v>
      </c>
      <c r="AU436" s="17" t="s">
        <v>82</v>
      </c>
    </row>
    <row r="437" spans="1:65" s="2" customFormat="1" ht="11.25">
      <c r="A437" s="34"/>
      <c r="B437" s="35"/>
      <c r="C437" s="36"/>
      <c r="D437" s="191" t="s">
        <v>131</v>
      </c>
      <c r="E437" s="36"/>
      <c r="F437" s="192" t="s">
        <v>684</v>
      </c>
      <c r="G437" s="36"/>
      <c r="H437" s="36"/>
      <c r="I437" s="188"/>
      <c r="J437" s="36"/>
      <c r="K437" s="36"/>
      <c r="L437" s="39"/>
      <c r="M437" s="189"/>
      <c r="N437" s="190"/>
      <c r="O437" s="64"/>
      <c r="P437" s="64"/>
      <c r="Q437" s="64"/>
      <c r="R437" s="64"/>
      <c r="S437" s="64"/>
      <c r="T437" s="65"/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T437" s="17" t="s">
        <v>131</v>
      </c>
      <c r="AU437" s="17" t="s">
        <v>82</v>
      </c>
    </row>
    <row r="438" spans="1:65" s="13" customFormat="1" ht="11.25">
      <c r="B438" s="194"/>
      <c r="C438" s="195"/>
      <c r="D438" s="186" t="s">
        <v>135</v>
      </c>
      <c r="E438" s="196" t="s">
        <v>19</v>
      </c>
      <c r="F438" s="197" t="s">
        <v>685</v>
      </c>
      <c r="G438" s="195"/>
      <c r="H438" s="198">
        <v>10.58</v>
      </c>
      <c r="I438" s="199"/>
      <c r="J438" s="195"/>
      <c r="K438" s="195"/>
      <c r="L438" s="200"/>
      <c r="M438" s="201"/>
      <c r="N438" s="202"/>
      <c r="O438" s="202"/>
      <c r="P438" s="202"/>
      <c r="Q438" s="202"/>
      <c r="R438" s="202"/>
      <c r="S438" s="202"/>
      <c r="T438" s="203"/>
      <c r="AT438" s="204" t="s">
        <v>135</v>
      </c>
      <c r="AU438" s="204" t="s">
        <v>82</v>
      </c>
      <c r="AV438" s="13" t="s">
        <v>82</v>
      </c>
      <c r="AW438" s="13" t="s">
        <v>33</v>
      </c>
      <c r="AX438" s="13" t="s">
        <v>71</v>
      </c>
      <c r="AY438" s="204" t="s">
        <v>120</v>
      </c>
    </row>
    <row r="439" spans="1:65" s="13" customFormat="1" ht="11.25">
      <c r="B439" s="194"/>
      <c r="C439" s="195"/>
      <c r="D439" s="186" t="s">
        <v>135</v>
      </c>
      <c r="E439" s="196" t="s">
        <v>19</v>
      </c>
      <c r="F439" s="197" t="s">
        <v>686</v>
      </c>
      <c r="G439" s="195"/>
      <c r="H439" s="198">
        <v>12.96</v>
      </c>
      <c r="I439" s="199"/>
      <c r="J439" s="195"/>
      <c r="K439" s="195"/>
      <c r="L439" s="200"/>
      <c r="M439" s="201"/>
      <c r="N439" s="202"/>
      <c r="O439" s="202"/>
      <c r="P439" s="202"/>
      <c r="Q439" s="202"/>
      <c r="R439" s="202"/>
      <c r="S439" s="202"/>
      <c r="T439" s="203"/>
      <c r="AT439" s="204" t="s">
        <v>135</v>
      </c>
      <c r="AU439" s="204" t="s">
        <v>82</v>
      </c>
      <c r="AV439" s="13" t="s">
        <v>82</v>
      </c>
      <c r="AW439" s="13" t="s">
        <v>33</v>
      </c>
      <c r="AX439" s="13" t="s">
        <v>71</v>
      </c>
      <c r="AY439" s="204" t="s">
        <v>120</v>
      </c>
    </row>
    <row r="440" spans="1:65" s="2" customFormat="1" ht="16.5" customHeight="1">
      <c r="A440" s="34"/>
      <c r="B440" s="35"/>
      <c r="C440" s="173" t="s">
        <v>687</v>
      </c>
      <c r="D440" s="173" t="s">
        <v>122</v>
      </c>
      <c r="E440" s="174" t="s">
        <v>688</v>
      </c>
      <c r="F440" s="175" t="s">
        <v>689</v>
      </c>
      <c r="G440" s="176" t="s">
        <v>236</v>
      </c>
      <c r="H440" s="177">
        <v>595.38</v>
      </c>
      <c r="I440" s="178"/>
      <c r="J440" s="179">
        <f>ROUND(I440*H440,2)</f>
        <v>0</v>
      </c>
      <c r="K440" s="175" t="s">
        <v>126</v>
      </c>
      <c r="L440" s="39"/>
      <c r="M440" s="180" t="s">
        <v>19</v>
      </c>
      <c r="N440" s="181" t="s">
        <v>42</v>
      </c>
      <c r="O440" s="64"/>
      <c r="P440" s="182">
        <f>O440*H440</f>
        <v>0</v>
      </c>
      <c r="Q440" s="182">
        <v>0</v>
      </c>
      <c r="R440" s="182">
        <f>Q440*H440</f>
        <v>0</v>
      </c>
      <c r="S440" s="182">
        <v>0</v>
      </c>
      <c r="T440" s="183">
        <f>S440*H440</f>
        <v>0</v>
      </c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R440" s="184" t="s">
        <v>127</v>
      </c>
      <c r="AT440" s="184" t="s">
        <v>122</v>
      </c>
      <c r="AU440" s="184" t="s">
        <v>82</v>
      </c>
      <c r="AY440" s="17" t="s">
        <v>120</v>
      </c>
      <c r="BE440" s="185">
        <f>IF(N440="základní",J440,0)</f>
        <v>0</v>
      </c>
      <c r="BF440" s="185">
        <f>IF(N440="snížená",J440,0)</f>
        <v>0</v>
      </c>
      <c r="BG440" s="185">
        <f>IF(N440="zákl. přenesená",J440,0)</f>
        <v>0</v>
      </c>
      <c r="BH440" s="185">
        <f>IF(N440="sníž. přenesená",J440,0)</f>
        <v>0</v>
      </c>
      <c r="BI440" s="185">
        <f>IF(N440="nulová",J440,0)</f>
        <v>0</v>
      </c>
      <c r="BJ440" s="17" t="s">
        <v>79</v>
      </c>
      <c r="BK440" s="185">
        <f>ROUND(I440*H440,2)</f>
        <v>0</v>
      </c>
      <c r="BL440" s="17" t="s">
        <v>127</v>
      </c>
      <c r="BM440" s="184" t="s">
        <v>690</v>
      </c>
    </row>
    <row r="441" spans="1:65" s="2" customFormat="1" ht="11.25">
      <c r="A441" s="34"/>
      <c r="B441" s="35"/>
      <c r="C441" s="36"/>
      <c r="D441" s="186" t="s">
        <v>129</v>
      </c>
      <c r="E441" s="36"/>
      <c r="F441" s="187" t="s">
        <v>691</v>
      </c>
      <c r="G441" s="36"/>
      <c r="H441" s="36"/>
      <c r="I441" s="188"/>
      <c r="J441" s="36"/>
      <c r="K441" s="36"/>
      <c r="L441" s="39"/>
      <c r="M441" s="189"/>
      <c r="N441" s="190"/>
      <c r="O441" s="64"/>
      <c r="P441" s="64"/>
      <c r="Q441" s="64"/>
      <c r="R441" s="64"/>
      <c r="S441" s="64"/>
      <c r="T441" s="65"/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T441" s="17" t="s">
        <v>129</v>
      </c>
      <c r="AU441" s="17" t="s">
        <v>82</v>
      </c>
    </row>
    <row r="442" spans="1:65" s="2" customFormat="1" ht="11.25">
      <c r="A442" s="34"/>
      <c r="B442" s="35"/>
      <c r="C442" s="36"/>
      <c r="D442" s="191" t="s">
        <v>131</v>
      </c>
      <c r="E442" s="36"/>
      <c r="F442" s="192" t="s">
        <v>692</v>
      </c>
      <c r="G442" s="36"/>
      <c r="H442" s="36"/>
      <c r="I442" s="188"/>
      <c r="J442" s="36"/>
      <c r="K442" s="36"/>
      <c r="L442" s="39"/>
      <c r="M442" s="189"/>
      <c r="N442" s="190"/>
      <c r="O442" s="64"/>
      <c r="P442" s="64"/>
      <c r="Q442" s="64"/>
      <c r="R442" s="64"/>
      <c r="S442" s="64"/>
      <c r="T442" s="65"/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T442" s="17" t="s">
        <v>131</v>
      </c>
      <c r="AU442" s="17" t="s">
        <v>82</v>
      </c>
    </row>
    <row r="443" spans="1:65" s="13" customFormat="1" ht="11.25">
      <c r="B443" s="194"/>
      <c r="C443" s="195"/>
      <c r="D443" s="186" t="s">
        <v>135</v>
      </c>
      <c r="E443" s="196" t="s">
        <v>19</v>
      </c>
      <c r="F443" s="197" t="s">
        <v>693</v>
      </c>
      <c r="G443" s="195"/>
      <c r="H443" s="198">
        <v>349.14</v>
      </c>
      <c r="I443" s="199"/>
      <c r="J443" s="195"/>
      <c r="K443" s="195"/>
      <c r="L443" s="200"/>
      <c r="M443" s="201"/>
      <c r="N443" s="202"/>
      <c r="O443" s="202"/>
      <c r="P443" s="202"/>
      <c r="Q443" s="202"/>
      <c r="R443" s="202"/>
      <c r="S443" s="202"/>
      <c r="T443" s="203"/>
      <c r="AT443" s="204" t="s">
        <v>135</v>
      </c>
      <c r="AU443" s="204" t="s">
        <v>82</v>
      </c>
      <c r="AV443" s="13" t="s">
        <v>82</v>
      </c>
      <c r="AW443" s="13" t="s">
        <v>33</v>
      </c>
      <c r="AX443" s="13" t="s">
        <v>71</v>
      </c>
      <c r="AY443" s="204" t="s">
        <v>120</v>
      </c>
    </row>
    <row r="444" spans="1:65" s="13" customFormat="1" ht="11.25">
      <c r="B444" s="194"/>
      <c r="C444" s="195"/>
      <c r="D444" s="186" t="s">
        <v>135</v>
      </c>
      <c r="E444" s="196" t="s">
        <v>19</v>
      </c>
      <c r="F444" s="197" t="s">
        <v>694</v>
      </c>
      <c r="G444" s="195"/>
      <c r="H444" s="198">
        <v>246.24</v>
      </c>
      <c r="I444" s="199"/>
      <c r="J444" s="195"/>
      <c r="K444" s="195"/>
      <c r="L444" s="200"/>
      <c r="M444" s="201"/>
      <c r="N444" s="202"/>
      <c r="O444" s="202"/>
      <c r="P444" s="202"/>
      <c r="Q444" s="202"/>
      <c r="R444" s="202"/>
      <c r="S444" s="202"/>
      <c r="T444" s="203"/>
      <c r="AT444" s="204" t="s">
        <v>135</v>
      </c>
      <c r="AU444" s="204" t="s">
        <v>82</v>
      </c>
      <c r="AV444" s="13" t="s">
        <v>82</v>
      </c>
      <c r="AW444" s="13" t="s">
        <v>33</v>
      </c>
      <c r="AX444" s="13" t="s">
        <v>71</v>
      </c>
      <c r="AY444" s="204" t="s">
        <v>120</v>
      </c>
    </row>
    <row r="445" spans="1:65" s="2" customFormat="1" ht="24.2" customHeight="1">
      <c r="A445" s="34"/>
      <c r="B445" s="35"/>
      <c r="C445" s="173" t="s">
        <v>695</v>
      </c>
      <c r="D445" s="173" t="s">
        <v>122</v>
      </c>
      <c r="E445" s="174" t="s">
        <v>696</v>
      </c>
      <c r="F445" s="175" t="s">
        <v>264</v>
      </c>
      <c r="G445" s="176" t="s">
        <v>236</v>
      </c>
      <c r="H445" s="177">
        <v>12.96</v>
      </c>
      <c r="I445" s="178"/>
      <c r="J445" s="179">
        <f>ROUND(I445*H445,2)</f>
        <v>0</v>
      </c>
      <c r="K445" s="175" t="s">
        <v>126</v>
      </c>
      <c r="L445" s="39"/>
      <c r="M445" s="180" t="s">
        <v>19</v>
      </c>
      <c r="N445" s="181" t="s">
        <v>42</v>
      </c>
      <c r="O445" s="64"/>
      <c r="P445" s="182">
        <f>O445*H445</f>
        <v>0</v>
      </c>
      <c r="Q445" s="182">
        <v>0</v>
      </c>
      <c r="R445" s="182">
        <f>Q445*H445</f>
        <v>0</v>
      </c>
      <c r="S445" s="182">
        <v>0</v>
      </c>
      <c r="T445" s="183">
        <f>S445*H445</f>
        <v>0</v>
      </c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R445" s="184" t="s">
        <v>127</v>
      </c>
      <c r="AT445" s="184" t="s">
        <v>122</v>
      </c>
      <c r="AU445" s="184" t="s">
        <v>82</v>
      </c>
      <c r="AY445" s="17" t="s">
        <v>120</v>
      </c>
      <c r="BE445" s="185">
        <f>IF(N445="základní",J445,0)</f>
        <v>0</v>
      </c>
      <c r="BF445" s="185">
        <f>IF(N445="snížená",J445,0)</f>
        <v>0</v>
      </c>
      <c r="BG445" s="185">
        <f>IF(N445="zákl. přenesená",J445,0)</f>
        <v>0</v>
      </c>
      <c r="BH445" s="185">
        <f>IF(N445="sníž. přenesená",J445,0)</f>
        <v>0</v>
      </c>
      <c r="BI445" s="185">
        <f>IF(N445="nulová",J445,0)</f>
        <v>0</v>
      </c>
      <c r="BJ445" s="17" t="s">
        <v>79</v>
      </c>
      <c r="BK445" s="185">
        <f>ROUND(I445*H445,2)</f>
        <v>0</v>
      </c>
      <c r="BL445" s="17" t="s">
        <v>127</v>
      </c>
      <c r="BM445" s="184" t="s">
        <v>697</v>
      </c>
    </row>
    <row r="446" spans="1:65" s="2" customFormat="1" ht="19.5">
      <c r="A446" s="34"/>
      <c r="B446" s="35"/>
      <c r="C446" s="36"/>
      <c r="D446" s="186" t="s">
        <v>129</v>
      </c>
      <c r="E446" s="36"/>
      <c r="F446" s="187" t="s">
        <v>264</v>
      </c>
      <c r="G446" s="36"/>
      <c r="H446" s="36"/>
      <c r="I446" s="188"/>
      <c r="J446" s="36"/>
      <c r="K446" s="36"/>
      <c r="L446" s="39"/>
      <c r="M446" s="189"/>
      <c r="N446" s="190"/>
      <c r="O446" s="64"/>
      <c r="P446" s="64"/>
      <c r="Q446" s="64"/>
      <c r="R446" s="64"/>
      <c r="S446" s="64"/>
      <c r="T446" s="65"/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T446" s="17" t="s">
        <v>129</v>
      </c>
      <c r="AU446" s="17" t="s">
        <v>82</v>
      </c>
    </row>
    <row r="447" spans="1:65" s="2" customFormat="1" ht="11.25">
      <c r="A447" s="34"/>
      <c r="B447" s="35"/>
      <c r="C447" s="36"/>
      <c r="D447" s="191" t="s">
        <v>131</v>
      </c>
      <c r="E447" s="36"/>
      <c r="F447" s="192" t="s">
        <v>698</v>
      </c>
      <c r="G447" s="36"/>
      <c r="H447" s="36"/>
      <c r="I447" s="188"/>
      <c r="J447" s="36"/>
      <c r="K447" s="36"/>
      <c r="L447" s="39"/>
      <c r="M447" s="189"/>
      <c r="N447" s="190"/>
      <c r="O447" s="64"/>
      <c r="P447" s="64"/>
      <c r="Q447" s="64"/>
      <c r="R447" s="64"/>
      <c r="S447" s="64"/>
      <c r="T447" s="65"/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T447" s="17" t="s">
        <v>131</v>
      </c>
      <c r="AU447" s="17" t="s">
        <v>82</v>
      </c>
    </row>
    <row r="448" spans="1:65" s="13" customFormat="1" ht="11.25">
      <c r="B448" s="194"/>
      <c r="C448" s="195"/>
      <c r="D448" s="186" t="s">
        <v>135</v>
      </c>
      <c r="E448" s="196" t="s">
        <v>19</v>
      </c>
      <c r="F448" s="197" t="s">
        <v>686</v>
      </c>
      <c r="G448" s="195"/>
      <c r="H448" s="198">
        <v>12.96</v>
      </c>
      <c r="I448" s="199"/>
      <c r="J448" s="195"/>
      <c r="K448" s="195"/>
      <c r="L448" s="200"/>
      <c r="M448" s="201"/>
      <c r="N448" s="202"/>
      <c r="O448" s="202"/>
      <c r="P448" s="202"/>
      <c r="Q448" s="202"/>
      <c r="R448" s="202"/>
      <c r="S448" s="202"/>
      <c r="T448" s="203"/>
      <c r="AT448" s="204" t="s">
        <v>135</v>
      </c>
      <c r="AU448" s="204" t="s">
        <v>82</v>
      </c>
      <c r="AV448" s="13" t="s">
        <v>82</v>
      </c>
      <c r="AW448" s="13" t="s">
        <v>33</v>
      </c>
      <c r="AX448" s="13" t="s">
        <v>79</v>
      </c>
      <c r="AY448" s="204" t="s">
        <v>120</v>
      </c>
    </row>
    <row r="449" spans="1:65" s="2" customFormat="1" ht="24.2" customHeight="1">
      <c r="A449" s="34"/>
      <c r="B449" s="35"/>
      <c r="C449" s="173" t="s">
        <v>699</v>
      </c>
      <c r="D449" s="173" t="s">
        <v>122</v>
      </c>
      <c r="E449" s="174" t="s">
        <v>700</v>
      </c>
      <c r="F449" s="175" t="s">
        <v>701</v>
      </c>
      <c r="G449" s="176" t="s">
        <v>236</v>
      </c>
      <c r="H449" s="177">
        <v>10.58</v>
      </c>
      <c r="I449" s="178"/>
      <c r="J449" s="179">
        <f>ROUND(I449*H449,2)</f>
        <v>0</v>
      </c>
      <c r="K449" s="175" t="s">
        <v>126</v>
      </c>
      <c r="L449" s="39"/>
      <c r="M449" s="180" t="s">
        <v>19</v>
      </c>
      <c r="N449" s="181" t="s">
        <v>42</v>
      </c>
      <c r="O449" s="64"/>
      <c r="P449" s="182">
        <f>O449*H449</f>
        <v>0</v>
      </c>
      <c r="Q449" s="182">
        <v>0</v>
      </c>
      <c r="R449" s="182">
        <f>Q449*H449</f>
        <v>0</v>
      </c>
      <c r="S449" s="182">
        <v>0</v>
      </c>
      <c r="T449" s="183">
        <f>S449*H449</f>
        <v>0</v>
      </c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R449" s="184" t="s">
        <v>127</v>
      </c>
      <c r="AT449" s="184" t="s">
        <v>122</v>
      </c>
      <c r="AU449" s="184" t="s">
        <v>82</v>
      </c>
      <c r="AY449" s="17" t="s">
        <v>120</v>
      </c>
      <c r="BE449" s="185">
        <f>IF(N449="základní",J449,0)</f>
        <v>0</v>
      </c>
      <c r="BF449" s="185">
        <f>IF(N449="snížená",J449,0)</f>
        <v>0</v>
      </c>
      <c r="BG449" s="185">
        <f>IF(N449="zákl. přenesená",J449,0)</f>
        <v>0</v>
      </c>
      <c r="BH449" s="185">
        <f>IF(N449="sníž. přenesená",J449,0)</f>
        <v>0</v>
      </c>
      <c r="BI449" s="185">
        <f>IF(N449="nulová",J449,0)</f>
        <v>0</v>
      </c>
      <c r="BJ449" s="17" t="s">
        <v>79</v>
      </c>
      <c r="BK449" s="185">
        <f>ROUND(I449*H449,2)</f>
        <v>0</v>
      </c>
      <c r="BL449" s="17" t="s">
        <v>127</v>
      </c>
      <c r="BM449" s="184" t="s">
        <v>702</v>
      </c>
    </row>
    <row r="450" spans="1:65" s="2" customFormat="1" ht="19.5">
      <c r="A450" s="34"/>
      <c r="B450" s="35"/>
      <c r="C450" s="36"/>
      <c r="D450" s="186" t="s">
        <v>129</v>
      </c>
      <c r="E450" s="36"/>
      <c r="F450" s="187" t="s">
        <v>701</v>
      </c>
      <c r="G450" s="36"/>
      <c r="H450" s="36"/>
      <c r="I450" s="188"/>
      <c r="J450" s="36"/>
      <c r="K450" s="36"/>
      <c r="L450" s="39"/>
      <c r="M450" s="189"/>
      <c r="N450" s="190"/>
      <c r="O450" s="64"/>
      <c r="P450" s="64"/>
      <c r="Q450" s="64"/>
      <c r="R450" s="64"/>
      <c r="S450" s="64"/>
      <c r="T450" s="65"/>
      <c r="U450" s="34"/>
      <c r="V450" s="34"/>
      <c r="W450" s="34"/>
      <c r="X450" s="34"/>
      <c r="Y450" s="34"/>
      <c r="Z450" s="34"/>
      <c r="AA450" s="34"/>
      <c r="AB450" s="34"/>
      <c r="AC450" s="34"/>
      <c r="AD450" s="34"/>
      <c r="AE450" s="34"/>
      <c r="AT450" s="17" t="s">
        <v>129</v>
      </c>
      <c r="AU450" s="17" t="s">
        <v>82</v>
      </c>
    </row>
    <row r="451" spans="1:65" s="2" customFormat="1" ht="11.25">
      <c r="A451" s="34"/>
      <c r="B451" s="35"/>
      <c r="C451" s="36"/>
      <c r="D451" s="191" t="s">
        <v>131</v>
      </c>
      <c r="E451" s="36"/>
      <c r="F451" s="192" t="s">
        <v>703</v>
      </c>
      <c r="G451" s="36"/>
      <c r="H451" s="36"/>
      <c r="I451" s="188"/>
      <c r="J451" s="36"/>
      <c r="K451" s="36"/>
      <c r="L451" s="39"/>
      <c r="M451" s="189"/>
      <c r="N451" s="190"/>
      <c r="O451" s="64"/>
      <c r="P451" s="64"/>
      <c r="Q451" s="64"/>
      <c r="R451" s="64"/>
      <c r="S451" s="64"/>
      <c r="T451" s="65"/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T451" s="17" t="s">
        <v>131</v>
      </c>
      <c r="AU451" s="17" t="s">
        <v>82</v>
      </c>
    </row>
    <row r="452" spans="1:65" s="13" customFormat="1" ht="11.25">
      <c r="B452" s="194"/>
      <c r="C452" s="195"/>
      <c r="D452" s="186" t="s">
        <v>135</v>
      </c>
      <c r="E452" s="196" t="s">
        <v>19</v>
      </c>
      <c r="F452" s="197" t="s">
        <v>685</v>
      </c>
      <c r="G452" s="195"/>
      <c r="H452" s="198">
        <v>10.58</v>
      </c>
      <c r="I452" s="199"/>
      <c r="J452" s="195"/>
      <c r="K452" s="195"/>
      <c r="L452" s="200"/>
      <c r="M452" s="201"/>
      <c r="N452" s="202"/>
      <c r="O452" s="202"/>
      <c r="P452" s="202"/>
      <c r="Q452" s="202"/>
      <c r="R452" s="202"/>
      <c r="S452" s="202"/>
      <c r="T452" s="203"/>
      <c r="AT452" s="204" t="s">
        <v>135</v>
      </c>
      <c r="AU452" s="204" t="s">
        <v>82</v>
      </c>
      <c r="AV452" s="13" t="s">
        <v>82</v>
      </c>
      <c r="AW452" s="13" t="s">
        <v>33</v>
      </c>
      <c r="AX452" s="13" t="s">
        <v>79</v>
      </c>
      <c r="AY452" s="204" t="s">
        <v>120</v>
      </c>
    </row>
    <row r="453" spans="1:65" s="12" customFormat="1" ht="22.9" customHeight="1">
      <c r="B453" s="157"/>
      <c r="C453" s="158"/>
      <c r="D453" s="159" t="s">
        <v>70</v>
      </c>
      <c r="E453" s="171" t="s">
        <v>704</v>
      </c>
      <c r="F453" s="171" t="s">
        <v>705</v>
      </c>
      <c r="G453" s="158"/>
      <c r="H453" s="158"/>
      <c r="I453" s="161"/>
      <c r="J453" s="172">
        <f>BK453</f>
        <v>0</v>
      </c>
      <c r="K453" s="158"/>
      <c r="L453" s="163"/>
      <c r="M453" s="164"/>
      <c r="N453" s="165"/>
      <c r="O453" s="165"/>
      <c r="P453" s="166">
        <f>SUM(P454:P456)</f>
        <v>0</v>
      </c>
      <c r="Q453" s="165"/>
      <c r="R453" s="166">
        <f>SUM(R454:R456)</f>
        <v>0</v>
      </c>
      <c r="S453" s="165"/>
      <c r="T453" s="167">
        <f>SUM(T454:T456)</f>
        <v>0</v>
      </c>
      <c r="AR453" s="168" t="s">
        <v>79</v>
      </c>
      <c r="AT453" s="169" t="s">
        <v>70</v>
      </c>
      <c r="AU453" s="169" t="s">
        <v>79</v>
      </c>
      <c r="AY453" s="168" t="s">
        <v>120</v>
      </c>
      <c r="BK453" s="170">
        <f>SUM(BK454:BK456)</f>
        <v>0</v>
      </c>
    </row>
    <row r="454" spans="1:65" s="2" customFormat="1" ht="21.75" customHeight="1">
      <c r="A454" s="34"/>
      <c r="B454" s="35"/>
      <c r="C454" s="173" t="s">
        <v>706</v>
      </c>
      <c r="D454" s="173" t="s">
        <v>122</v>
      </c>
      <c r="E454" s="174" t="s">
        <v>707</v>
      </c>
      <c r="F454" s="175" t="s">
        <v>708</v>
      </c>
      <c r="G454" s="176" t="s">
        <v>236</v>
      </c>
      <c r="H454" s="177">
        <v>4618.0140000000001</v>
      </c>
      <c r="I454" s="178"/>
      <c r="J454" s="179">
        <f>ROUND(I454*H454,2)</f>
        <v>0</v>
      </c>
      <c r="K454" s="175" t="s">
        <v>126</v>
      </c>
      <c r="L454" s="39"/>
      <c r="M454" s="180" t="s">
        <v>19</v>
      </c>
      <c r="N454" s="181" t="s">
        <v>42</v>
      </c>
      <c r="O454" s="64"/>
      <c r="P454" s="182">
        <f>O454*H454</f>
        <v>0</v>
      </c>
      <c r="Q454" s="182">
        <v>0</v>
      </c>
      <c r="R454" s="182">
        <f>Q454*H454</f>
        <v>0</v>
      </c>
      <c r="S454" s="182">
        <v>0</v>
      </c>
      <c r="T454" s="183">
        <f>S454*H454</f>
        <v>0</v>
      </c>
      <c r="U454" s="34"/>
      <c r="V454" s="34"/>
      <c r="W454" s="34"/>
      <c r="X454" s="34"/>
      <c r="Y454" s="34"/>
      <c r="Z454" s="34"/>
      <c r="AA454" s="34"/>
      <c r="AB454" s="34"/>
      <c r="AC454" s="34"/>
      <c r="AD454" s="34"/>
      <c r="AE454" s="34"/>
      <c r="AR454" s="184" t="s">
        <v>127</v>
      </c>
      <c r="AT454" s="184" t="s">
        <v>122</v>
      </c>
      <c r="AU454" s="184" t="s">
        <v>82</v>
      </c>
      <c r="AY454" s="17" t="s">
        <v>120</v>
      </c>
      <c r="BE454" s="185">
        <f>IF(N454="základní",J454,0)</f>
        <v>0</v>
      </c>
      <c r="BF454" s="185">
        <f>IF(N454="snížená",J454,0)</f>
        <v>0</v>
      </c>
      <c r="BG454" s="185">
        <f>IF(N454="zákl. přenesená",J454,0)</f>
        <v>0</v>
      </c>
      <c r="BH454" s="185">
        <f>IF(N454="sníž. přenesená",J454,0)</f>
        <v>0</v>
      </c>
      <c r="BI454" s="185">
        <f>IF(N454="nulová",J454,0)</f>
        <v>0</v>
      </c>
      <c r="BJ454" s="17" t="s">
        <v>79</v>
      </c>
      <c r="BK454" s="185">
        <f>ROUND(I454*H454,2)</f>
        <v>0</v>
      </c>
      <c r="BL454" s="17" t="s">
        <v>127</v>
      </c>
      <c r="BM454" s="184" t="s">
        <v>709</v>
      </c>
    </row>
    <row r="455" spans="1:65" s="2" customFormat="1" ht="19.5">
      <c r="A455" s="34"/>
      <c r="B455" s="35"/>
      <c r="C455" s="36"/>
      <c r="D455" s="186" t="s">
        <v>129</v>
      </c>
      <c r="E455" s="36"/>
      <c r="F455" s="187" t="s">
        <v>710</v>
      </c>
      <c r="G455" s="36"/>
      <c r="H455" s="36"/>
      <c r="I455" s="188"/>
      <c r="J455" s="36"/>
      <c r="K455" s="36"/>
      <c r="L455" s="39"/>
      <c r="M455" s="189"/>
      <c r="N455" s="190"/>
      <c r="O455" s="64"/>
      <c r="P455" s="64"/>
      <c r="Q455" s="64"/>
      <c r="R455" s="64"/>
      <c r="S455" s="64"/>
      <c r="T455" s="65"/>
      <c r="U455" s="34"/>
      <c r="V455" s="34"/>
      <c r="W455" s="34"/>
      <c r="X455" s="34"/>
      <c r="Y455" s="34"/>
      <c r="Z455" s="34"/>
      <c r="AA455" s="34"/>
      <c r="AB455" s="34"/>
      <c r="AC455" s="34"/>
      <c r="AD455" s="34"/>
      <c r="AE455" s="34"/>
      <c r="AT455" s="17" t="s">
        <v>129</v>
      </c>
      <c r="AU455" s="17" t="s">
        <v>82</v>
      </c>
    </row>
    <row r="456" spans="1:65" s="2" customFormat="1" ht="11.25">
      <c r="A456" s="34"/>
      <c r="B456" s="35"/>
      <c r="C456" s="36"/>
      <c r="D456" s="191" t="s">
        <v>131</v>
      </c>
      <c r="E456" s="36"/>
      <c r="F456" s="192" t="s">
        <v>711</v>
      </c>
      <c r="G456" s="36"/>
      <c r="H456" s="36"/>
      <c r="I456" s="188"/>
      <c r="J456" s="36"/>
      <c r="K456" s="36"/>
      <c r="L456" s="39"/>
      <c r="M456" s="189"/>
      <c r="N456" s="190"/>
      <c r="O456" s="64"/>
      <c r="P456" s="64"/>
      <c r="Q456" s="64"/>
      <c r="R456" s="64"/>
      <c r="S456" s="64"/>
      <c r="T456" s="65"/>
      <c r="U456" s="34"/>
      <c r="V456" s="34"/>
      <c r="W456" s="34"/>
      <c r="X456" s="34"/>
      <c r="Y456" s="34"/>
      <c r="Z456" s="34"/>
      <c r="AA456" s="34"/>
      <c r="AB456" s="34"/>
      <c r="AC456" s="34"/>
      <c r="AD456" s="34"/>
      <c r="AE456" s="34"/>
      <c r="AT456" s="17" t="s">
        <v>131</v>
      </c>
      <c r="AU456" s="17" t="s">
        <v>82</v>
      </c>
    </row>
    <row r="457" spans="1:65" s="12" customFormat="1" ht="25.9" customHeight="1">
      <c r="B457" s="157"/>
      <c r="C457" s="158"/>
      <c r="D457" s="159" t="s">
        <v>70</v>
      </c>
      <c r="E457" s="160" t="s">
        <v>712</v>
      </c>
      <c r="F457" s="160" t="s">
        <v>713</v>
      </c>
      <c r="G457" s="158"/>
      <c r="H457" s="158"/>
      <c r="I457" s="161"/>
      <c r="J457" s="162">
        <f>BK457</f>
        <v>0</v>
      </c>
      <c r="K457" s="158"/>
      <c r="L457" s="163"/>
      <c r="M457" s="164"/>
      <c r="N457" s="165"/>
      <c r="O457" s="165"/>
      <c r="P457" s="166">
        <f>P458</f>
        <v>0</v>
      </c>
      <c r="Q457" s="165"/>
      <c r="R457" s="166">
        <f>R458</f>
        <v>1.218E-2</v>
      </c>
      <c r="S457" s="165"/>
      <c r="T457" s="167">
        <f>T458</f>
        <v>0</v>
      </c>
      <c r="AR457" s="168" t="s">
        <v>82</v>
      </c>
      <c r="AT457" s="169" t="s">
        <v>70</v>
      </c>
      <c r="AU457" s="169" t="s">
        <v>71</v>
      </c>
      <c r="AY457" s="168" t="s">
        <v>120</v>
      </c>
      <c r="BK457" s="170">
        <f>BK458</f>
        <v>0</v>
      </c>
    </row>
    <row r="458" spans="1:65" s="12" customFormat="1" ht="22.9" customHeight="1">
      <c r="B458" s="157"/>
      <c r="C458" s="158"/>
      <c r="D458" s="159" t="s">
        <v>70</v>
      </c>
      <c r="E458" s="171" t="s">
        <v>714</v>
      </c>
      <c r="F458" s="171" t="s">
        <v>715</v>
      </c>
      <c r="G458" s="158"/>
      <c r="H458" s="158"/>
      <c r="I458" s="161"/>
      <c r="J458" s="172">
        <f>BK458</f>
        <v>0</v>
      </c>
      <c r="K458" s="158"/>
      <c r="L458" s="163"/>
      <c r="M458" s="164"/>
      <c r="N458" s="165"/>
      <c r="O458" s="165"/>
      <c r="P458" s="166">
        <f>SUM(P459:P465)</f>
        <v>0</v>
      </c>
      <c r="Q458" s="165"/>
      <c r="R458" s="166">
        <f>SUM(R459:R465)</f>
        <v>1.218E-2</v>
      </c>
      <c r="S458" s="165"/>
      <c r="T458" s="167">
        <f>SUM(T459:T465)</f>
        <v>0</v>
      </c>
      <c r="AR458" s="168" t="s">
        <v>82</v>
      </c>
      <c r="AT458" s="169" t="s">
        <v>70</v>
      </c>
      <c r="AU458" s="169" t="s">
        <v>79</v>
      </c>
      <c r="AY458" s="168" t="s">
        <v>120</v>
      </c>
      <c r="BK458" s="170">
        <f>SUM(BK459:BK465)</f>
        <v>0</v>
      </c>
    </row>
    <row r="459" spans="1:65" s="2" customFormat="1" ht="16.5" customHeight="1">
      <c r="A459" s="34"/>
      <c r="B459" s="35"/>
      <c r="C459" s="173" t="s">
        <v>716</v>
      </c>
      <c r="D459" s="173" t="s">
        <v>122</v>
      </c>
      <c r="E459" s="174" t="s">
        <v>717</v>
      </c>
      <c r="F459" s="175" t="s">
        <v>718</v>
      </c>
      <c r="G459" s="176" t="s">
        <v>125</v>
      </c>
      <c r="H459" s="177">
        <v>30</v>
      </c>
      <c r="I459" s="178"/>
      <c r="J459" s="179">
        <f>ROUND(I459*H459,2)</f>
        <v>0</v>
      </c>
      <c r="K459" s="175" t="s">
        <v>126</v>
      </c>
      <c r="L459" s="39"/>
      <c r="M459" s="180" t="s">
        <v>19</v>
      </c>
      <c r="N459" s="181" t="s">
        <v>42</v>
      </c>
      <c r="O459" s="64"/>
      <c r="P459" s="182">
        <f>O459*H459</f>
        <v>0</v>
      </c>
      <c r="Q459" s="182">
        <v>4.0000000000000003E-5</v>
      </c>
      <c r="R459" s="182">
        <f>Q459*H459</f>
        <v>1.2000000000000001E-3</v>
      </c>
      <c r="S459" s="182">
        <v>0</v>
      </c>
      <c r="T459" s="183">
        <f>S459*H459</f>
        <v>0</v>
      </c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R459" s="184" t="s">
        <v>239</v>
      </c>
      <c r="AT459" s="184" t="s">
        <v>122</v>
      </c>
      <c r="AU459" s="184" t="s">
        <v>82</v>
      </c>
      <c r="AY459" s="17" t="s">
        <v>120</v>
      </c>
      <c r="BE459" s="185">
        <f>IF(N459="základní",J459,0)</f>
        <v>0</v>
      </c>
      <c r="BF459" s="185">
        <f>IF(N459="snížená",J459,0)</f>
        <v>0</v>
      </c>
      <c r="BG459" s="185">
        <f>IF(N459="zákl. přenesená",J459,0)</f>
        <v>0</v>
      </c>
      <c r="BH459" s="185">
        <f>IF(N459="sníž. přenesená",J459,0)</f>
        <v>0</v>
      </c>
      <c r="BI459" s="185">
        <f>IF(N459="nulová",J459,0)</f>
        <v>0</v>
      </c>
      <c r="BJ459" s="17" t="s">
        <v>79</v>
      </c>
      <c r="BK459" s="185">
        <f>ROUND(I459*H459,2)</f>
        <v>0</v>
      </c>
      <c r="BL459" s="17" t="s">
        <v>239</v>
      </c>
      <c r="BM459" s="184" t="s">
        <v>719</v>
      </c>
    </row>
    <row r="460" spans="1:65" s="2" customFormat="1" ht="11.25">
      <c r="A460" s="34"/>
      <c r="B460" s="35"/>
      <c r="C460" s="36"/>
      <c r="D460" s="186" t="s">
        <v>129</v>
      </c>
      <c r="E460" s="36"/>
      <c r="F460" s="187" t="s">
        <v>720</v>
      </c>
      <c r="G460" s="36"/>
      <c r="H460" s="36"/>
      <c r="I460" s="188"/>
      <c r="J460" s="36"/>
      <c r="K460" s="36"/>
      <c r="L460" s="39"/>
      <c r="M460" s="189"/>
      <c r="N460" s="190"/>
      <c r="O460" s="64"/>
      <c r="P460" s="64"/>
      <c r="Q460" s="64"/>
      <c r="R460" s="64"/>
      <c r="S460" s="64"/>
      <c r="T460" s="65"/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  <c r="AT460" s="17" t="s">
        <v>129</v>
      </c>
      <c r="AU460" s="17" t="s">
        <v>82</v>
      </c>
    </row>
    <row r="461" spans="1:65" s="2" customFormat="1" ht="11.25">
      <c r="A461" s="34"/>
      <c r="B461" s="35"/>
      <c r="C461" s="36"/>
      <c r="D461" s="191" t="s">
        <v>131</v>
      </c>
      <c r="E461" s="36"/>
      <c r="F461" s="192" t="s">
        <v>721</v>
      </c>
      <c r="G461" s="36"/>
      <c r="H461" s="36"/>
      <c r="I461" s="188"/>
      <c r="J461" s="36"/>
      <c r="K461" s="36"/>
      <c r="L461" s="39"/>
      <c r="M461" s="189"/>
      <c r="N461" s="190"/>
      <c r="O461" s="64"/>
      <c r="P461" s="64"/>
      <c r="Q461" s="64"/>
      <c r="R461" s="64"/>
      <c r="S461" s="64"/>
      <c r="T461" s="65"/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T461" s="17" t="s">
        <v>131</v>
      </c>
      <c r="AU461" s="17" t="s">
        <v>82</v>
      </c>
    </row>
    <row r="462" spans="1:65" s="13" customFormat="1" ht="11.25">
      <c r="B462" s="194"/>
      <c r="C462" s="195"/>
      <c r="D462" s="186" t="s">
        <v>135</v>
      </c>
      <c r="E462" s="196" t="s">
        <v>19</v>
      </c>
      <c r="F462" s="197" t="s">
        <v>722</v>
      </c>
      <c r="G462" s="195"/>
      <c r="H462" s="198">
        <v>30</v>
      </c>
      <c r="I462" s="199"/>
      <c r="J462" s="195"/>
      <c r="K462" s="195"/>
      <c r="L462" s="200"/>
      <c r="M462" s="201"/>
      <c r="N462" s="202"/>
      <c r="O462" s="202"/>
      <c r="P462" s="202"/>
      <c r="Q462" s="202"/>
      <c r="R462" s="202"/>
      <c r="S462" s="202"/>
      <c r="T462" s="203"/>
      <c r="AT462" s="204" t="s">
        <v>135</v>
      </c>
      <c r="AU462" s="204" t="s">
        <v>82</v>
      </c>
      <c r="AV462" s="13" t="s">
        <v>82</v>
      </c>
      <c r="AW462" s="13" t="s">
        <v>33</v>
      </c>
      <c r="AX462" s="13" t="s">
        <v>79</v>
      </c>
      <c r="AY462" s="204" t="s">
        <v>120</v>
      </c>
    </row>
    <row r="463" spans="1:65" s="2" customFormat="1" ht="16.5" customHeight="1">
      <c r="A463" s="34"/>
      <c r="B463" s="35"/>
      <c r="C463" s="205" t="s">
        <v>723</v>
      </c>
      <c r="D463" s="205" t="s">
        <v>233</v>
      </c>
      <c r="E463" s="206" t="s">
        <v>724</v>
      </c>
      <c r="F463" s="207" t="s">
        <v>725</v>
      </c>
      <c r="G463" s="208" t="s">
        <v>125</v>
      </c>
      <c r="H463" s="209">
        <v>36.6</v>
      </c>
      <c r="I463" s="210"/>
      <c r="J463" s="211">
        <f>ROUND(I463*H463,2)</f>
        <v>0</v>
      </c>
      <c r="K463" s="207" t="s">
        <v>126</v>
      </c>
      <c r="L463" s="212"/>
      <c r="M463" s="213" t="s">
        <v>19</v>
      </c>
      <c r="N463" s="214" t="s">
        <v>42</v>
      </c>
      <c r="O463" s="64"/>
      <c r="P463" s="182">
        <f>O463*H463</f>
        <v>0</v>
      </c>
      <c r="Q463" s="182">
        <v>2.9999999999999997E-4</v>
      </c>
      <c r="R463" s="182">
        <f>Q463*H463</f>
        <v>1.098E-2</v>
      </c>
      <c r="S463" s="182">
        <v>0</v>
      </c>
      <c r="T463" s="183">
        <f>S463*H463</f>
        <v>0</v>
      </c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R463" s="184" t="s">
        <v>352</v>
      </c>
      <c r="AT463" s="184" t="s">
        <v>233</v>
      </c>
      <c r="AU463" s="184" t="s">
        <v>82</v>
      </c>
      <c r="AY463" s="17" t="s">
        <v>120</v>
      </c>
      <c r="BE463" s="185">
        <f>IF(N463="základní",J463,0)</f>
        <v>0</v>
      </c>
      <c r="BF463" s="185">
        <f>IF(N463="snížená",J463,0)</f>
        <v>0</v>
      </c>
      <c r="BG463" s="185">
        <f>IF(N463="zákl. přenesená",J463,0)</f>
        <v>0</v>
      </c>
      <c r="BH463" s="185">
        <f>IF(N463="sníž. přenesená",J463,0)</f>
        <v>0</v>
      </c>
      <c r="BI463" s="185">
        <f>IF(N463="nulová",J463,0)</f>
        <v>0</v>
      </c>
      <c r="BJ463" s="17" t="s">
        <v>79</v>
      </c>
      <c r="BK463" s="185">
        <f>ROUND(I463*H463,2)</f>
        <v>0</v>
      </c>
      <c r="BL463" s="17" t="s">
        <v>239</v>
      </c>
      <c r="BM463" s="184" t="s">
        <v>726</v>
      </c>
    </row>
    <row r="464" spans="1:65" s="2" customFormat="1" ht="11.25">
      <c r="A464" s="34"/>
      <c r="B464" s="35"/>
      <c r="C464" s="36"/>
      <c r="D464" s="186" t="s">
        <v>129</v>
      </c>
      <c r="E464" s="36"/>
      <c r="F464" s="187" t="s">
        <v>725</v>
      </c>
      <c r="G464" s="36"/>
      <c r="H464" s="36"/>
      <c r="I464" s="188"/>
      <c r="J464" s="36"/>
      <c r="K464" s="36"/>
      <c r="L464" s="39"/>
      <c r="M464" s="189"/>
      <c r="N464" s="190"/>
      <c r="O464" s="64"/>
      <c r="P464" s="64"/>
      <c r="Q464" s="64"/>
      <c r="R464" s="64"/>
      <c r="S464" s="64"/>
      <c r="T464" s="65"/>
      <c r="U464" s="34"/>
      <c r="V464" s="34"/>
      <c r="W464" s="34"/>
      <c r="X464" s="34"/>
      <c r="Y464" s="34"/>
      <c r="Z464" s="34"/>
      <c r="AA464" s="34"/>
      <c r="AB464" s="34"/>
      <c r="AC464" s="34"/>
      <c r="AD464" s="34"/>
      <c r="AE464" s="34"/>
      <c r="AT464" s="17" t="s">
        <v>129</v>
      </c>
      <c r="AU464" s="17" t="s">
        <v>82</v>
      </c>
    </row>
    <row r="465" spans="1:51" s="13" customFormat="1" ht="11.25">
      <c r="B465" s="194"/>
      <c r="C465" s="195"/>
      <c r="D465" s="186" t="s">
        <v>135</v>
      </c>
      <c r="E465" s="196" t="s">
        <v>19</v>
      </c>
      <c r="F465" s="197" t="s">
        <v>727</v>
      </c>
      <c r="G465" s="195"/>
      <c r="H465" s="198">
        <v>36.6</v>
      </c>
      <c r="I465" s="199"/>
      <c r="J465" s="195"/>
      <c r="K465" s="195"/>
      <c r="L465" s="200"/>
      <c r="M465" s="215"/>
      <c r="N465" s="216"/>
      <c r="O465" s="216"/>
      <c r="P465" s="216"/>
      <c r="Q465" s="216"/>
      <c r="R465" s="216"/>
      <c r="S465" s="216"/>
      <c r="T465" s="217"/>
      <c r="AT465" s="204" t="s">
        <v>135</v>
      </c>
      <c r="AU465" s="204" t="s">
        <v>82</v>
      </c>
      <c r="AV465" s="13" t="s">
        <v>82</v>
      </c>
      <c r="AW465" s="13" t="s">
        <v>33</v>
      </c>
      <c r="AX465" s="13" t="s">
        <v>79</v>
      </c>
      <c r="AY465" s="204" t="s">
        <v>120</v>
      </c>
    </row>
    <row r="466" spans="1:51" s="2" customFormat="1" ht="6.95" customHeight="1">
      <c r="A466" s="34"/>
      <c r="B466" s="47"/>
      <c r="C466" s="48"/>
      <c r="D466" s="48"/>
      <c r="E466" s="48"/>
      <c r="F466" s="48"/>
      <c r="G466" s="48"/>
      <c r="H466" s="48"/>
      <c r="I466" s="48"/>
      <c r="J466" s="48"/>
      <c r="K466" s="48"/>
      <c r="L466" s="39"/>
      <c r="M466" s="34"/>
      <c r="O466" s="34"/>
      <c r="P466" s="34"/>
      <c r="Q466" s="34"/>
      <c r="R466" s="34"/>
      <c r="S466" s="34"/>
      <c r="T466" s="34"/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</row>
  </sheetData>
  <sheetProtection algorithmName="SHA-512" hashValue="JipilLDwBuCzEJ/wtI4TmStuCMAve1CYlu6Bcinr1IB7K82aSSvgrT6vSJu1Ut5l/EaER/3V6wtAXHbBJ7OhmQ==" saltValue="MQwzX50k36H2ubn0HAuEseiD98V1ECZfPARqnf1dd+P3DXNU8ZDXJtNhiBwt6a95OxNvakn49EnRRDPBBFrDmA==" spinCount="100000" sheet="1" objects="1" scenarios="1" formatColumns="0" formatRows="0" autoFilter="0"/>
  <autoFilter ref="C90:K465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hyperlinks>
    <hyperlink ref="F96" r:id="rId1"/>
    <hyperlink ref="F101" r:id="rId2"/>
    <hyperlink ref="F105" r:id="rId3"/>
    <hyperlink ref="F110" r:id="rId4"/>
    <hyperlink ref="F114" r:id="rId5"/>
    <hyperlink ref="F119" r:id="rId6"/>
    <hyperlink ref="F124" r:id="rId7"/>
    <hyperlink ref="F129" r:id="rId8"/>
    <hyperlink ref="F135" r:id="rId9"/>
    <hyperlink ref="F139" r:id="rId10"/>
    <hyperlink ref="F143" r:id="rId11"/>
    <hyperlink ref="F147" r:id="rId12"/>
    <hyperlink ref="F151" r:id="rId13"/>
    <hyperlink ref="F155" r:id="rId14"/>
    <hyperlink ref="F162" r:id="rId15"/>
    <hyperlink ref="F169" r:id="rId16"/>
    <hyperlink ref="F175" r:id="rId17"/>
    <hyperlink ref="F179" r:id="rId18"/>
    <hyperlink ref="F183" r:id="rId19"/>
    <hyperlink ref="F191" r:id="rId20"/>
    <hyperlink ref="F198" r:id="rId21"/>
    <hyperlink ref="F202" r:id="rId22"/>
    <hyperlink ref="F206" r:id="rId23"/>
    <hyperlink ref="F215" r:id="rId24"/>
    <hyperlink ref="F220" r:id="rId25"/>
    <hyperlink ref="F224" r:id="rId26"/>
    <hyperlink ref="F228" r:id="rId27"/>
    <hyperlink ref="F232" r:id="rId28"/>
    <hyperlink ref="F237" r:id="rId29"/>
    <hyperlink ref="F243" r:id="rId30"/>
    <hyperlink ref="F248" r:id="rId31"/>
    <hyperlink ref="F253" r:id="rId32"/>
    <hyperlink ref="F258" r:id="rId33"/>
    <hyperlink ref="F261" r:id="rId34"/>
    <hyperlink ref="F267" r:id="rId35"/>
    <hyperlink ref="F277" r:id="rId36"/>
    <hyperlink ref="F286" r:id="rId37"/>
    <hyperlink ref="F291" r:id="rId38"/>
    <hyperlink ref="F295" r:id="rId39"/>
    <hyperlink ref="F299" r:id="rId40"/>
    <hyperlink ref="F303" r:id="rId41"/>
    <hyperlink ref="F309" r:id="rId42"/>
    <hyperlink ref="F317" r:id="rId43"/>
    <hyperlink ref="F322" r:id="rId44"/>
    <hyperlink ref="F327" r:id="rId45"/>
    <hyperlink ref="F332" r:id="rId46"/>
    <hyperlink ref="F336" r:id="rId47"/>
    <hyperlink ref="F341" r:id="rId48"/>
    <hyperlink ref="F346" r:id="rId49"/>
    <hyperlink ref="F351" r:id="rId50"/>
    <hyperlink ref="F366" r:id="rId51"/>
    <hyperlink ref="F375" r:id="rId52"/>
    <hyperlink ref="F379" r:id="rId53"/>
    <hyperlink ref="F388" r:id="rId54"/>
    <hyperlink ref="F392" r:id="rId55"/>
    <hyperlink ref="F396" r:id="rId56"/>
    <hyperlink ref="F400" r:id="rId57"/>
    <hyperlink ref="F404" r:id="rId58"/>
    <hyperlink ref="F409" r:id="rId59"/>
    <hyperlink ref="F414" r:id="rId60"/>
    <hyperlink ref="F419" r:id="rId61"/>
    <hyperlink ref="F425" r:id="rId62"/>
    <hyperlink ref="F429" r:id="rId63"/>
    <hyperlink ref="F433" r:id="rId64"/>
    <hyperlink ref="F437" r:id="rId65"/>
    <hyperlink ref="F442" r:id="rId66"/>
    <hyperlink ref="F447" r:id="rId67"/>
    <hyperlink ref="F451" r:id="rId68"/>
    <hyperlink ref="F456" r:id="rId69"/>
    <hyperlink ref="F461" r:id="rId70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7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1"/>
  <sheetViews>
    <sheetView showGridLines="0" topLeftCell="A98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AT2" s="17" t="s">
        <v>85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5" customHeight="1">
      <c r="B4" s="20"/>
      <c r="D4" s="103" t="s">
        <v>86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49" t="str">
        <f>'Rekapitulace stavby'!K6</f>
        <v>Polní cesta C1b v k.ú. Chotěmice</v>
      </c>
      <c r="F7" s="350"/>
      <c r="G7" s="350"/>
      <c r="H7" s="350"/>
      <c r="L7" s="20"/>
    </row>
    <row r="8" spans="1:46" s="2" customFormat="1" ht="12" customHeight="1">
      <c r="A8" s="34"/>
      <c r="B8" s="39"/>
      <c r="C8" s="34"/>
      <c r="D8" s="105" t="s">
        <v>87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1" t="s">
        <v>728</v>
      </c>
      <c r="F9" s="352"/>
      <c r="G9" s="352"/>
      <c r="H9" s="352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14. 11. 2022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3" t="str">
        <f>'Rekapitulace stavby'!E14</f>
        <v>Vyplň údaj</v>
      </c>
      <c r="F18" s="354"/>
      <c r="G18" s="354"/>
      <c r="H18" s="354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32</v>
      </c>
      <c r="F21" s="34"/>
      <c r="G21" s="34"/>
      <c r="H21" s="34"/>
      <c r="I21" s="105" t="s">
        <v>28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tr">
        <f>IF('Rekapitulace stavby'!AN19="","",'Rekapitulace stavby'!AN19)</f>
        <v/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tr">
        <f>IF('Rekapitulace stavby'!E20="","",'Rekapitulace stavby'!E20)</f>
        <v xml:space="preserve"> </v>
      </c>
      <c r="F24" s="34"/>
      <c r="G24" s="34"/>
      <c r="H24" s="34"/>
      <c r="I24" s="105" t="s">
        <v>28</v>
      </c>
      <c r="J24" s="107" t="str">
        <f>IF('Rekapitulace stavby'!AN20="","",'Rekapitulace stavby'!AN20)</f>
        <v/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35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55" t="s">
        <v>19</v>
      </c>
      <c r="F27" s="355"/>
      <c r="G27" s="355"/>
      <c r="H27" s="355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37</v>
      </c>
      <c r="E30" s="34"/>
      <c r="F30" s="34"/>
      <c r="G30" s="34"/>
      <c r="H30" s="34"/>
      <c r="I30" s="34"/>
      <c r="J30" s="114">
        <f>ROUND(J82,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39</v>
      </c>
      <c r="G32" s="34"/>
      <c r="H32" s="34"/>
      <c r="I32" s="115" t="s">
        <v>38</v>
      </c>
      <c r="J32" s="115" t="s">
        <v>40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41</v>
      </c>
      <c r="E33" s="105" t="s">
        <v>42</v>
      </c>
      <c r="F33" s="117">
        <f>ROUND((SUM(BE82:BE120)),  2)</f>
        <v>0</v>
      </c>
      <c r="G33" s="34"/>
      <c r="H33" s="34"/>
      <c r="I33" s="118">
        <v>0.21</v>
      </c>
      <c r="J33" s="117">
        <f>ROUND(((SUM(BE82:BE120))*I33),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43</v>
      </c>
      <c r="F34" s="117">
        <f>ROUND((SUM(BF82:BF120)),  2)</f>
        <v>0</v>
      </c>
      <c r="G34" s="34"/>
      <c r="H34" s="34"/>
      <c r="I34" s="118">
        <v>0.15</v>
      </c>
      <c r="J34" s="117">
        <f>ROUND(((SUM(BF82:BF120))*I34),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44</v>
      </c>
      <c r="F35" s="117">
        <f>ROUND((SUM(BG82:BG120)),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45</v>
      </c>
      <c r="F36" s="117">
        <f>ROUND((SUM(BH82:BH120)),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46</v>
      </c>
      <c r="F37" s="117">
        <f>ROUND((SUM(BI82:BI120)),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47</v>
      </c>
      <c r="E39" s="121"/>
      <c r="F39" s="121"/>
      <c r="G39" s="122" t="s">
        <v>48</v>
      </c>
      <c r="H39" s="123" t="s">
        <v>49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89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56" t="str">
        <f>E7</f>
        <v>Polní cesta C1b v k.ú. Chotěmice</v>
      </c>
      <c r="F48" s="357"/>
      <c r="G48" s="357"/>
      <c r="H48" s="357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87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28" t="str">
        <f>E9</f>
        <v>VON - Vedlejší a ostatní náklady</v>
      </c>
      <c r="F50" s="358"/>
      <c r="G50" s="358"/>
      <c r="H50" s="358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14. 11. 2022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ČR-SPÚ, Pobočka Tábor</v>
      </c>
      <c r="G54" s="36"/>
      <c r="H54" s="36"/>
      <c r="I54" s="29" t="s">
        <v>31</v>
      </c>
      <c r="J54" s="32" t="str">
        <f>E21</f>
        <v>Agroprojekce Litomyšl,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90</v>
      </c>
      <c r="D57" s="131"/>
      <c r="E57" s="131"/>
      <c r="F57" s="131"/>
      <c r="G57" s="131"/>
      <c r="H57" s="131"/>
      <c r="I57" s="131"/>
      <c r="J57" s="132" t="s">
        <v>91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69</v>
      </c>
      <c r="D59" s="36"/>
      <c r="E59" s="36"/>
      <c r="F59" s="36"/>
      <c r="G59" s="36"/>
      <c r="H59" s="36"/>
      <c r="I59" s="36"/>
      <c r="J59" s="77">
        <f>J82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92</v>
      </c>
    </row>
    <row r="60" spans="1:47" s="9" customFormat="1" ht="24.95" customHeight="1">
      <c r="B60" s="134"/>
      <c r="C60" s="135"/>
      <c r="D60" s="136" t="s">
        <v>729</v>
      </c>
      <c r="E60" s="137"/>
      <c r="F60" s="137"/>
      <c r="G60" s="137"/>
      <c r="H60" s="137"/>
      <c r="I60" s="137"/>
      <c r="J60" s="138">
        <f>J83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730</v>
      </c>
      <c r="E61" s="143"/>
      <c r="F61" s="143"/>
      <c r="G61" s="143"/>
      <c r="H61" s="143"/>
      <c r="I61" s="143"/>
      <c r="J61" s="144">
        <f>J84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731</v>
      </c>
      <c r="E62" s="143"/>
      <c r="F62" s="143"/>
      <c r="G62" s="143"/>
      <c r="H62" s="143"/>
      <c r="I62" s="143"/>
      <c r="J62" s="144">
        <f>J94</f>
        <v>0</v>
      </c>
      <c r="K62" s="141"/>
      <c r="L62" s="145"/>
    </row>
    <row r="63" spans="1:47" s="2" customFormat="1" ht="21.75" customHeight="1">
      <c r="A63" s="34"/>
      <c r="B63" s="35"/>
      <c r="C63" s="36"/>
      <c r="D63" s="36"/>
      <c r="E63" s="36"/>
      <c r="F63" s="36"/>
      <c r="G63" s="36"/>
      <c r="H63" s="36"/>
      <c r="I63" s="36"/>
      <c r="J63" s="36"/>
      <c r="K63" s="36"/>
      <c r="L63" s="10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4" spans="1:47" s="2" customFormat="1" ht="6.95" customHeight="1">
      <c r="A64" s="34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106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8" spans="1:31" s="2" customFormat="1" ht="6.95" customHeight="1">
      <c r="A68" s="34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24.95" customHeight="1">
      <c r="A69" s="34"/>
      <c r="B69" s="35"/>
      <c r="C69" s="23" t="s">
        <v>105</v>
      </c>
      <c r="D69" s="36"/>
      <c r="E69" s="36"/>
      <c r="F69" s="36"/>
      <c r="G69" s="36"/>
      <c r="H69" s="36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6.95" customHeight="1">
      <c r="A70" s="34"/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2" customHeight="1">
      <c r="A71" s="34"/>
      <c r="B71" s="35"/>
      <c r="C71" s="29" t="s">
        <v>16</v>
      </c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6.5" customHeight="1">
      <c r="A72" s="34"/>
      <c r="B72" s="35"/>
      <c r="C72" s="36"/>
      <c r="D72" s="36"/>
      <c r="E72" s="356" t="str">
        <f>E7</f>
        <v>Polní cesta C1b v k.ú. Chotěmice</v>
      </c>
      <c r="F72" s="357"/>
      <c r="G72" s="357"/>
      <c r="H72" s="357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9" t="s">
        <v>87</v>
      </c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>
      <c r="A74" s="34"/>
      <c r="B74" s="35"/>
      <c r="C74" s="36"/>
      <c r="D74" s="36"/>
      <c r="E74" s="328" t="str">
        <f>E9</f>
        <v>VON - Vedlejší a ostatní náklady</v>
      </c>
      <c r="F74" s="358"/>
      <c r="G74" s="358"/>
      <c r="H74" s="358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5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21</v>
      </c>
      <c r="D76" s="36"/>
      <c r="E76" s="36"/>
      <c r="F76" s="27" t="str">
        <f>F12</f>
        <v xml:space="preserve"> </v>
      </c>
      <c r="G76" s="36"/>
      <c r="H76" s="36"/>
      <c r="I76" s="29" t="s">
        <v>23</v>
      </c>
      <c r="J76" s="59" t="str">
        <f>IF(J12="","",J12)</f>
        <v>14. 11. 2022</v>
      </c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5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25.7" customHeight="1">
      <c r="A78" s="34"/>
      <c r="B78" s="35"/>
      <c r="C78" s="29" t="s">
        <v>25</v>
      </c>
      <c r="D78" s="36"/>
      <c r="E78" s="36"/>
      <c r="F78" s="27" t="str">
        <f>E15</f>
        <v>ČR-SPÚ, Pobočka Tábor</v>
      </c>
      <c r="G78" s="36"/>
      <c r="H78" s="36"/>
      <c r="I78" s="29" t="s">
        <v>31</v>
      </c>
      <c r="J78" s="32" t="str">
        <f>E21</f>
        <v>Agroprojekce Litomyšl, s.r.o.</v>
      </c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5.2" customHeight="1">
      <c r="A79" s="34"/>
      <c r="B79" s="35"/>
      <c r="C79" s="29" t="s">
        <v>29</v>
      </c>
      <c r="D79" s="36"/>
      <c r="E79" s="36"/>
      <c r="F79" s="27" t="str">
        <f>IF(E18="","",E18)</f>
        <v>Vyplň údaj</v>
      </c>
      <c r="G79" s="36"/>
      <c r="H79" s="36"/>
      <c r="I79" s="29" t="s">
        <v>34</v>
      </c>
      <c r="J79" s="32" t="str">
        <f>E24</f>
        <v xml:space="preserve"> </v>
      </c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0.3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11" customFormat="1" ht="29.25" customHeight="1">
      <c r="A81" s="146"/>
      <c r="B81" s="147"/>
      <c r="C81" s="148" t="s">
        <v>106</v>
      </c>
      <c r="D81" s="149" t="s">
        <v>56</v>
      </c>
      <c r="E81" s="149" t="s">
        <v>52</v>
      </c>
      <c r="F81" s="149" t="s">
        <v>53</v>
      </c>
      <c r="G81" s="149" t="s">
        <v>107</v>
      </c>
      <c r="H81" s="149" t="s">
        <v>108</v>
      </c>
      <c r="I81" s="149" t="s">
        <v>109</v>
      </c>
      <c r="J81" s="149" t="s">
        <v>91</v>
      </c>
      <c r="K81" s="150" t="s">
        <v>110</v>
      </c>
      <c r="L81" s="151"/>
      <c r="M81" s="68" t="s">
        <v>19</v>
      </c>
      <c r="N81" s="69" t="s">
        <v>41</v>
      </c>
      <c r="O81" s="69" t="s">
        <v>111</v>
      </c>
      <c r="P81" s="69" t="s">
        <v>112</v>
      </c>
      <c r="Q81" s="69" t="s">
        <v>113</v>
      </c>
      <c r="R81" s="69" t="s">
        <v>114</v>
      </c>
      <c r="S81" s="69" t="s">
        <v>115</v>
      </c>
      <c r="T81" s="70" t="s">
        <v>116</v>
      </c>
      <c r="U81" s="146"/>
      <c r="V81" s="146"/>
      <c r="W81" s="146"/>
      <c r="X81" s="146"/>
      <c r="Y81" s="146"/>
      <c r="Z81" s="146"/>
      <c r="AA81" s="146"/>
      <c r="AB81" s="146"/>
      <c r="AC81" s="146"/>
      <c r="AD81" s="146"/>
      <c r="AE81" s="146"/>
    </row>
    <row r="82" spans="1:65" s="2" customFormat="1" ht="22.9" customHeight="1">
      <c r="A82" s="34"/>
      <c r="B82" s="35"/>
      <c r="C82" s="75" t="s">
        <v>117</v>
      </c>
      <c r="D82" s="36"/>
      <c r="E82" s="36"/>
      <c r="F82" s="36"/>
      <c r="G82" s="36"/>
      <c r="H82" s="36"/>
      <c r="I82" s="36"/>
      <c r="J82" s="152">
        <f>BK82</f>
        <v>0</v>
      </c>
      <c r="K82" s="36"/>
      <c r="L82" s="39"/>
      <c r="M82" s="71"/>
      <c r="N82" s="153"/>
      <c r="O82" s="72"/>
      <c r="P82" s="154">
        <f>P83</f>
        <v>0</v>
      </c>
      <c r="Q82" s="72"/>
      <c r="R82" s="154">
        <f>R83</f>
        <v>0</v>
      </c>
      <c r="S82" s="72"/>
      <c r="T82" s="155">
        <f>T83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T82" s="17" t="s">
        <v>70</v>
      </c>
      <c r="AU82" s="17" t="s">
        <v>92</v>
      </c>
      <c r="BK82" s="156">
        <f>BK83</f>
        <v>0</v>
      </c>
    </row>
    <row r="83" spans="1:65" s="12" customFormat="1" ht="25.9" customHeight="1">
      <c r="B83" s="157"/>
      <c r="C83" s="158"/>
      <c r="D83" s="159" t="s">
        <v>70</v>
      </c>
      <c r="E83" s="160" t="s">
        <v>732</v>
      </c>
      <c r="F83" s="160" t="s">
        <v>733</v>
      </c>
      <c r="G83" s="158"/>
      <c r="H83" s="158"/>
      <c r="I83" s="161"/>
      <c r="J83" s="162">
        <f>BK83</f>
        <v>0</v>
      </c>
      <c r="K83" s="158"/>
      <c r="L83" s="163"/>
      <c r="M83" s="164"/>
      <c r="N83" s="165"/>
      <c r="O83" s="165"/>
      <c r="P83" s="166">
        <f>P84+P94</f>
        <v>0</v>
      </c>
      <c r="Q83" s="165"/>
      <c r="R83" s="166">
        <f>R84+R94</f>
        <v>0</v>
      </c>
      <c r="S83" s="165"/>
      <c r="T83" s="167">
        <f>T84+T94</f>
        <v>0</v>
      </c>
      <c r="AR83" s="168" t="s">
        <v>159</v>
      </c>
      <c r="AT83" s="169" t="s">
        <v>70</v>
      </c>
      <c r="AU83" s="169" t="s">
        <v>71</v>
      </c>
      <c r="AY83" s="168" t="s">
        <v>120</v>
      </c>
      <c r="BK83" s="170">
        <f>BK84+BK94</f>
        <v>0</v>
      </c>
    </row>
    <row r="84" spans="1:65" s="12" customFormat="1" ht="22.9" customHeight="1">
      <c r="B84" s="157"/>
      <c r="C84" s="158"/>
      <c r="D84" s="159" t="s">
        <v>70</v>
      </c>
      <c r="E84" s="171" t="s">
        <v>734</v>
      </c>
      <c r="F84" s="171" t="s">
        <v>735</v>
      </c>
      <c r="G84" s="158"/>
      <c r="H84" s="158"/>
      <c r="I84" s="161"/>
      <c r="J84" s="172">
        <f>BK84</f>
        <v>0</v>
      </c>
      <c r="K84" s="158"/>
      <c r="L84" s="163"/>
      <c r="M84" s="164"/>
      <c r="N84" s="165"/>
      <c r="O84" s="165"/>
      <c r="P84" s="166">
        <f>SUM(P85:P93)</f>
        <v>0</v>
      </c>
      <c r="Q84" s="165"/>
      <c r="R84" s="166">
        <f>SUM(R85:R93)</f>
        <v>0</v>
      </c>
      <c r="S84" s="165"/>
      <c r="T84" s="167">
        <f>SUM(T85:T93)</f>
        <v>0</v>
      </c>
      <c r="AR84" s="168" t="s">
        <v>159</v>
      </c>
      <c r="AT84" s="169" t="s">
        <v>70</v>
      </c>
      <c r="AU84" s="169" t="s">
        <v>79</v>
      </c>
      <c r="AY84" s="168" t="s">
        <v>120</v>
      </c>
      <c r="BK84" s="170">
        <f>SUM(BK85:BK93)</f>
        <v>0</v>
      </c>
    </row>
    <row r="85" spans="1:65" s="2" customFormat="1" ht="16.5" customHeight="1">
      <c r="A85" s="34"/>
      <c r="B85" s="35"/>
      <c r="C85" s="173" t="s">
        <v>79</v>
      </c>
      <c r="D85" s="173" t="s">
        <v>122</v>
      </c>
      <c r="E85" s="174" t="s">
        <v>736</v>
      </c>
      <c r="F85" s="175" t="s">
        <v>737</v>
      </c>
      <c r="G85" s="176" t="s">
        <v>738</v>
      </c>
      <c r="H85" s="177">
        <v>1</v>
      </c>
      <c r="I85" s="178"/>
      <c r="J85" s="179">
        <f>ROUND(I85*H85,2)</f>
        <v>0</v>
      </c>
      <c r="K85" s="175" t="s">
        <v>19</v>
      </c>
      <c r="L85" s="39"/>
      <c r="M85" s="180" t="s">
        <v>19</v>
      </c>
      <c r="N85" s="181" t="s">
        <v>42</v>
      </c>
      <c r="O85" s="64"/>
      <c r="P85" s="182">
        <f>O85*H85</f>
        <v>0</v>
      </c>
      <c r="Q85" s="182">
        <v>0</v>
      </c>
      <c r="R85" s="182">
        <f>Q85*H85</f>
        <v>0</v>
      </c>
      <c r="S85" s="182">
        <v>0</v>
      </c>
      <c r="T85" s="183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84" t="s">
        <v>739</v>
      </c>
      <c r="AT85" s="184" t="s">
        <v>122</v>
      </c>
      <c r="AU85" s="184" t="s">
        <v>82</v>
      </c>
      <c r="AY85" s="17" t="s">
        <v>120</v>
      </c>
      <c r="BE85" s="185">
        <f>IF(N85="základní",J85,0)</f>
        <v>0</v>
      </c>
      <c r="BF85" s="185">
        <f>IF(N85="snížená",J85,0)</f>
        <v>0</v>
      </c>
      <c r="BG85" s="185">
        <f>IF(N85="zákl. přenesená",J85,0)</f>
        <v>0</v>
      </c>
      <c r="BH85" s="185">
        <f>IF(N85="sníž. přenesená",J85,0)</f>
        <v>0</v>
      </c>
      <c r="BI85" s="185">
        <f>IF(N85="nulová",J85,0)</f>
        <v>0</v>
      </c>
      <c r="BJ85" s="17" t="s">
        <v>79</v>
      </c>
      <c r="BK85" s="185">
        <f>ROUND(I85*H85,2)</f>
        <v>0</v>
      </c>
      <c r="BL85" s="17" t="s">
        <v>739</v>
      </c>
      <c r="BM85" s="184" t="s">
        <v>740</v>
      </c>
    </row>
    <row r="86" spans="1:65" s="2" customFormat="1" ht="11.25">
      <c r="A86" s="34"/>
      <c r="B86" s="35"/>
      <c r="C86" s="36"/>
      <c r="D86" s="186" t="s">
        <v>129</v>
      </c>
      <c r="E86" s="36"/>
      <c r="F86" s="187" t="s">
        <v>741</v>
      </c>
      <c r="G86" s="36"/>
      <c r="H86" s="36"/>
      <c r="I86" s="188"/>
      <c r="J86" s="36"/>
      <c r="K86" s="36"/>
      <c r="L86" s="39"/>
      <c r="M86" s="189"/>
      <c r="N86" s="190"/>
      <c r="O86" s="64"/>
      <c r="P86" s="64"/>
      <c r="Q86" s="64"/>
      <c r="R86" s="64"/>
      <c r="S86" s="64"/>
      <c r="T86" s="65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129</v>
      </c>
      <c r="AU86" s="17" t="s">
        <v>82</v>
      </c>
    </row>
    <row r="87" spans="1:65" s="2" customFormat="1" ht="87.75">
      <c r="A87" s="34"/>
      <c r="B87" s="35"/>
      <c r="C87" s="36"/>
      <c r="D87" s="186" t="s">
        <v>133</v>
      </c>
      <c r="E87" s="36"/>
      <c r="F87" s="193" t="s">
        <v>742</v>
      </c>
      <c r="G87" s="36"/>
      <c r="H87" s="36"/>
      <c r="I87" s="188"/>
      <c r="J87" s="36"/>
      <c r="K87" s="36"/>
      <c r="L87" s="39"/>
      <c r="M87" s="189"/>
      <c r="N87" s="190"/>
      <c r="O87" s="64"/>
      <c r="P87" s="64"/>
      <c r="Q87" s="64"/>
      <c r="R87" s="64"/>
      <c r="S87" s="64"/>
      <c r="T87" s="65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7" t="s">
        <v>133</v>
      </c>
      <c r="AU87" s="17" t="s">
        <v>82</v>
      </c>
    </row>
    <row r="88" spans="1:65" s="2" customFormat="1" ht="16.5" customHeight="1">
      <c r="A88" s="34"/>
      <c r="B88" s="35"/>
      <c r="C88" s="173" t="s">
        <v>82</v>
      </c>
      <c r="D88" s="173" t="s">
        <v>122</v>
      </c>
      <c r="E88" s="174" t="s">
        <v>743</v>
      </c>
      <c r="F88" s="175" t="s">
        <v>744</v>
      </c>
      <c r="G88" s="176" t="s">
        <v>738</v>
      </c>
      <c r="H88" s="177">
        <v>1</v>
      </c>
      <c r="I88" s="178"/>
      <c r="J88" s="179">
        <f>ROUND(I88*H88,2)</f>
        <v>0</v>
      </c>
      <c r="K88" s="175" t="s">
        <v>19</v>
      </c>
      <c r="L88" s="39"/>
      <c r="M88" s="180" t="s">
        <v>19</v>
      </c>
      <c r="N88" s="181" t="s">
        <v>42</v>
      </c>
      <c r="O88" s="64"/>
      <c r="P88" s="182">
        <f>O88*H88</f>
        <v>0</v>
      </c>
      <c r="Q88" s="182">
        <v>0</v>
      </c>
      <c r="R88" s="182">
        <f>Q88*H88</f>
        <v>0</v>
      </c>
      <c r="S88" s="182">
        <v>0</v>
      </c>
      <c r="T88" s="183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4" t="s">
        <v>739</v>
      </c>
      <c r="AT88" s="184" t="s">
        <v>122</v>
      </c>
      <c r="AU88" s="184" t="s">
        <v>82</v>
      </c>
      <c r="AY88" s="17" t="s">
        <v>120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17" t="s">
        <v>79</v>
      </c>
      <c r="BK88" s="185">
        <f>ROUND(I88*H88,2)</f>
        <v>0</v>
      </c>
      <c r="BL88" s="17" t="s">
        <v>739</v>
      </c>
      <c r="BM88" s="184" t="s">
        <v>745</v>
      </c>
    </row>
    <row r="89" spans="1:65" s="2" customFormat="1" ht="11.25">
      <c r="A89" s="34"/>
      <c r="B89" s="35"/>
      <c r="C89" s="36"/>
      <c r="D89" s="186" t="s">
        <v>129</v>
      </c>
      <c r="E89" s="36"/>
      <c r="F89" s="187" t="s">
        <v>744</v>
      </c>
      <c r="G89" s="36"/>
      <c r="H89" s="36"/>
      <c r="I89" s="188"/>
      <c r="J89" s="36"/>
      <c r="K89" s="36"/>
      <c r="L89" s="39"/>
      <c r="M89" s="189"/>
      <c r="N89" s="190"/>
      <c r="O89" s="64"/>
      <c r="P89" s="64"/>
      <c r="Q89" s="64"/>
      <c r="R89" s="64"/>
      <c r="S89" s="64"/>
      <c r="T89" s="65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129</v>
      </c>
      <c r="AU89" s="17" t="s">
        <v>82</v>
      </c>
    </row>
    <row r="90" spans="1:65" s="2" customFormat="1" ht="39">
      <c r="A90" s="34"/>
      <c r="B90" s="35"/>
      <c r="C90" s="36"/>
      <c r="D90" s="186" t="s">
        <v>133</v>
      </c>
      <c r="E90" s="36"/>
      <c r="F90" s="193" t="s">
        <v>746</v>
      </c>
      <c r="G90" s="36"/>
      <c r="H90" s="36"/>
      <c r="I90" s="188"/>
      <c r="J90" s="36"/>
      <c r="K90" s="36"/>
      <c r="L90" s="39"/>
      <c r="M90" s="189"/>
      <c r="N90" s="190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133</v>
      </c>
      <c r="AU90" s="17" t="s">
        <v>82</v>
      </c>
    </row>
    <row r="91" spans="1:65" s="2" customFormat="1" ht="16.5" customHeight="1">
      <c r="A91" s="34"/>
      <c r="B91" s="35"/>
      <c r="C91" s="173" t="s">
        <v>144</v>
      </c>
      <c r="D91" s="173" t="s">
        <v>122</v>
      </c>
      <c r="E91" s="174" t="s">
        <v>747</v>
      </c>
      <c r="F91" s="175" t="s">
        <v>748</v>
      </c>
      <c r="G91" s="176" t="s">
        <v>738</v>
      </c>
      <c r="H91" s="177">
        <v>1</v>
      </c>
      <c r="I91" s="178"/>
      <c r="J91" s="179">
        <f>ROUND(I91*H91,2)</f>
        <v>0</v>
      </c>
      <c r="K91" s="175" t="s">
        <v>19</v>
      </c>
      <c r="L91" s="39"/>
      <c r="M91" s="180" t="s">
        <v>19</v>
      </c>
      <c r="N91" s="181" t="s">
        <v>42</v>
      </c>
      <c r="O91" s="64"/>
      <c r="P91" s="182">
        <f>O91*H91</f>
        <v>0</v>
      </c>
      <c r="Q91" s="182">
        <v>0</v>
      </c>
      <c r="R91" s="182">
        <f>Q91*H91</f>
        <v>0</v>
      </c>
      <c r="S91" s="182">
        <v>0</v>
      </c>
      <c r="T91" s="183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4" t="s">
        <v>739</v>
      </c>
      <c r="AT91" s="184" t="s">
        <v>122</v>
      </c>
      <c r="AU91" s="184" t="s">
        <v>82</v>
      </c>
      <c r="AY91" s="17" t="s">
        <v>120</v>
      </c>
      <c r="BE91" s="185">
        <f>IF(N91="základní",J91,0)</f>
        <v>0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17" t="s">
        <v>79</v>
      </c>
      <c r="BK91" s="185">
        <f>ROUND(I91*H91,2)</f>
        <v>0</v>
      </c>
      <c r="BL91" s="17" t="s">
        <v>739</v>
      </c>
      <c r="BM91" s="184" t="s">
        <v>749</v>
      </c>
    </row>
    <row r="92" spans="1:65" s="2" customFormat="1" ht="11.25">
      <c r="A92" s="34"/>
      <c r="B92" s="35"/>
      <c r="C92" s="36"/>
      <c r="D92" s="186" t="s">
        <v>129</v>
      </c>
      <c r="E92" s="36"/>
      <c r="F92" s="187" t="s">
        <v>748</v>
      </c>
      <c r="G92" s="36"/>
      <c r="H92" s="36"/>
      <c r="I92" s="188"/>
      <c r="J92" s="36"/>
      <c r="K92" s="36"/>
      <c r="L92" s="39"/>
      <c r="M92" s="189"/>
      <c r="N92" s="190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129</v>
      </c>
      <c r="AU92" s="17" t="s">
        <v>82</v>
      </c>
    </row>
    <row r="93" spans="1:65" s="2" customFormat="1" ht="19.5">
      <c r="A93" s="34"/>
      <c r="B93" s="35"/>
      <c r="C93" s="36"/>
      <c r="D93" s="186" t="s">
        <v>133</v>
      </c>
      <c r="E93" s="36"/>
      <c r="F93" s="193" t="s">
        <v>750</v>
      </c>
      <c r="G93" s="36"/>
      <c r="H93" s="36"/>
      <c r="I93" s="188"/>
      <c r="J93" s="36"/>
      <c r="K93" s="36"/>
      <c r="L93" s="39"/>
      <c r="M93" s="189"/>
      <c r="N93" s="190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133</v>
      </c>
      <c r="AU93" s="17" t="s">
        <v>82</v>
      </c>
    </row>
    <row r="94" spans="1:65" s="12" customFormat="1" ht="22.9" customHeight="1">
      <c r="B94" s="157"/>
      <c r="C94" s="158"/>
      <c r="D94" s="159" t="s">
        <v>70</v>
      </c>
      <c r="E94" s="171" t="s">
        <v>751</v>
      </c>
      <c r="F94" s="171" t="s">
        <v>752</v>
      </c>
      <c r="G94" s="158"/>
      <c r="H94" s="158"/>
      <c r="I94" s="161"/>
      <c r="J94" s="172">
        <f>BK94</f>
        <v>0</v>
      </c>
      <c r="K94" s="158"/>
      <c r="L94" s="163"/>
      <c r="M94" s="164"/>
      <c r="N94" s="165"/>
      <c r="O94" s="165"/>
      <c r="P94" s="166">
        <f>SUM(P95:P120)</f>
        <v>0</v>
      </c>
      <c r="Q94" s="165"/>
      <c r="R94" s="166">
        <f>SUM(R95:R120)</f>
        <v>0</v>
      </c>
      <c r="S94" s="165"/>
      <c r="T94" s="167">
        <f>SUM(T95:T120)</f>
        <v>0</v>
      </c>
      <c r="AR94" s="168" t="s">
        <v>159</v>
      </c>
      <c r="AT94" s="169" t="s">
        <v>70</v>
      </c>
      <c r="AU94" s="169" t="s">
        <v>79</v>
      </c>
      <c r="AY94" s="168" t="s">
        <v>120</v>
      </c>
      <c r="BK94" s="170">
        <f>SUM(BK95:BK120)</f>
        <v>0</v>
      </c>
    </row>
    <row r="95" spans="1:65" s="2" customFormat="1" ht="24.2" customHeight="1">
      <c r="A95" s="34"/>
      <c r="B95" s="35"/>
      <c r="C95" s="173" t="s">
        <v>127</v>
      </c>
      <c r="D95" s="173" t="s">
        <v>122</v>
      </c>
      <c r="E95" s="174" t="s">
        <v>753</v>
      </c>
      <c r="F95" s="175" t="s">
        <v>754</v>
      </c>
      <c r="G95" s="176" t="s">
        <v>738</v>
      </c>
      <c r="H95" s="177">
        <v>1</v>
      </c>
      <c r="I95" s="178"/>
      <c r="J95" s="179">
        <f>ROUND(I95*H95,2)</f>
        <v>0</v>
      </c>
      <c r="K95" s="175" t="s">
        <v>19</v>
      </c>
      <c r="L95" s="39"/>
      <c r="M95" s="180" t="s">
        <v>19</v>
      </c>
      <c r="N95" s="181" t="s">
        <v>42</v>
      </c>
      <c r="O95" s="64"/>
      <c r="P95" s="182">
        <f>O95*H95</f>
        <v>0</v>
      </c>
      <c r="Q95" s="182">
        <v>0</v>
      </c>
      <c r="R95" s="182">
        <f>Q95*H95</f>
        <v>0</v>
      </c>
      <c r="S95" s="182">
        <v>0</v>
      </c>
      <c r="T95" s="183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4" t="s">
        <v>739</v>
      </c>
      <c r="AT95" s="184" t="s">
        <v>122</v>
      </c>
      <c r="AU95" s="184" t="s">
        <v>82</v>
      </c>
      <c r="AY95" s="17" t="s">
        <v>120</v>
      </c>
      <c r="BE95" s="185">
        <f>IF(N95="základní",J95,0)</f>
        <v>0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17" t="s">
        <v>79</v>
      </c>
      <c r="BK95" s="185">
        <f>ROUND(I95*H95,2)</f>
        <v>0</v>
      </c>
      <c r="BL95" s="17" t="s">
        <v>739</v>
      </c>
      <c r="BM95" s="184" t="s">
        <v>755</v>
      </c>
    </row>
    <row r="96" spans="1:65" s="2" customFormat="1" ht="19.5">
      <c r="A96" s="34"/>
      <c r="B96" s="35"/>
      <c r="C96" s="36"/>
      <c r="D96" s="186" t="s">
        <v>129</v>
      </c>
      <c r="E96" s="36"/>
      <c r="F96" s="187" t="s">
        <v>754</v>
      </c>
      <c r="G96" s="36"/>
      <c r="H96" s="36"/>
      <c r="I96" s="188"/>
      <c r="J96" s="36"/>
      <c r="K96" s="36"/>
      <c r="L96" s="39"/>
      <c r="M96" s="189"/>
      <c r="N96" s="190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129</v>
      </c>
      <c r="AU96" s="17" t="s">
        <v>82</v>
      </c>
    </row>
    <row r="97" spans="1:65" s="2" customFormat="1" ht="19.5">
      <c r="A97" s="34"/>
      <c r="B97" s="35"/>
      <c r="C97" s="36"/>
      <c r="D97" s="186" t="s">
        <v>133</v>
      </c>
      <c r="E97" s="36"/>
      <c r="F97" s="193" t="s">
        <v>756</v>
      </c>
      <c r="G97" s="36"/>
      <c r="H97" s="36"/>
      <c r="I97" s="188"/>
      <c r="J97" s="36"/>
      <c r="K97" s="36"/>
      <c r="L97" s="39"/>
      <c r="M97" s="189"/>
      <c r="N97" s="190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133</v>
      </c>
      <c r="AU97" s="17" t="s">
        <v>82</v>
      </c>
    </row>
    <row r="98" spans="1:65" s="2" customFormat="1" ht="16.5" customHeight="1">
      <c r="A98" s="34"/>
      <c r="B98" s="35"/>
      <c r="C98" s="173" t="s">
        <v>159</v>
      </c>
      <c r="D98" s="173" t="s">
        <v>122</v>
      </c>
      <c r="E98" s="174" t="s">
        <v>757</v>
      </c>
      <c r="F98" s="175" t="s">
        <v>758</v>
      </c>
      <c r="G98" s="176" t="s">
        <v>738</v>
      </c>
      <c r="H98" s="177">
        <v>1</v>
      </c>
      <c r="I98" s="178"/>
      <c r="J98" s="179">
        <f>ROUND(I98*H98,2)</f>
        <v>0</v>
      </c>
      <c r="K98" s="175" t="s">
        <v>19</v>
      </c>
      <c r="L98" s="39"/>
      <c r="M98" s="180" t="s">
        <v>19</v>
      </c>
      <c r="N98" s="181" t="s">
        <v>42</v>
      </c>
      <c r="O98" s="64"/>
      <c r="P98" s="182">
        <f>O98*H98</f>
        <v>0</v>
      </c>
      <c r="Q98" s="182">
        <v>0</v>
      </c>
      <c r="R98" s="182">
        <f>Q98*H98</f>
        <v>0</v>
      </c>
      <c r="S98" s="182">
        <v>0</v>
      </c>
      <c r="T98" s="183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4" t="s">
        <v>739</v>
      </c>
      <c r="AT98" s="184" t="s">
        <v>122</v>
      </c>
      <c r="AU98" s="184" t="s">
        <v>82</v>
      </c>
      <c r="AY98" s="17" t="s">
        <v>120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17" t="s">
        <v>79</v>
      </c>
      <c r="BK98" s="185">
        <f>ROUND(I98*H98,2)</f>
        <v>0</v>
      </c>
      <c r="BL98" s="17" t="s">
        <v>739</v>
      </c>
      <c r="BM98" s="184" t="s">
        <v>759</v>
      </c>
    </row>
    <row r="99" spans="1:65" s="2" customFormat="1" ht="11.25">
      <c r="A99" s="34"/>
      <c r="B99" s="35"/>
      <c r="C99" s="36"/>
      <c r="D99" s="186" t="s">
        <v>129</v>
      </c>
      <c r="E99" s="36"/>
      <c r="F99" s="187" t="s">
        <v>758</v>
      </c>
      <c r="G99" s="36"/>
      <c r="H99" s="36"/>
      <c r="I99" s="188"/>
      <c r="J99" s="36"/>
      <c r="K99" s="36"/>
      <c r="L99" s="39"/>
      <c r="M99" s="189"/>
      <c r="N99" s="190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129</v>
      </c>
      <c r="AU99" s="17" t="s">
        <v>82</v>
      </c>
    </row>
    <row r="100" spans="1:65" s="2" customFormat="1" ht="19.5">
      <c r="A100" s="34"/>
      <c r="B100" s="35"/>
      <c r="C100" s="36"/>
      <c r="D100" s="186" t="s">
        <v>133</v>
      </c>
      <c r="E100" s="36"/>
      <c r="F100" s="193" t="s">
        <v>760</v>
      </c>
      <c r="G100" s="36"/>
      <c r="H100" s="36"/>
      <c r="I100" s="188"/>
      <c r="J100" s="36"/>
      <c r="K100" s="36"/>
      <c r="L100" s="39"/>
      <c r="M100" s="189"/>
      <c r="N100" s="190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133</v>
      </c>
      <c r="AU100" s="17" t="s">
        <v>82</v>
      </c>
    </row>
    <row r="101" spans="1:65" s="2" customFormat="1" ht="16.5" customHeight="1">
      <c r="A101" s="34"/>
      <c r="B101" s="35"/>
      <c r="C101" s="173" t="s">
        <v>167</v>
      </c>
      <c r="D101" s="173" t="s">
        <v>122</v>
      </c>
      <c r="E101" s="174" t="s">
        <v>761</v>
      </c>
      <c r="F101" s="175" t="s">
        <v>762</v>
      </c>
      <c r="G101" s="176" t="s">
        <v>738</v>
      </c>
      <c r="H101" s="177">
        <v>1</v>
      </c>
      <c r="I101" s="178"/>
      <c r="J101" s="179">
        <f>ROUND(I101*H101,2)</f>
        <v>0</v>
      </c>
      <c r="K101" s="175" t="s">
        <v>19</v>
      </c>
      <c r="L101" s="39"/>
      <c r="M101" s="180" t="s">
        <v>19</v>
      </c>
      <c r="N101" s="181" t="s">
        <v>42</v>
      </c>
      <c r="O101" s="64"/>
      <c r="P101" s="182">
        <f>O101*H101</f>
        <v>0</v>
      </c>
      <c r="Q101" s="182">
        <v>0</v>
      </c>
      <c r="R101" s="182">
        <f>Q101*H101</f>
        <v>0</v>
      </c>
      <c r="S101" s="182">
        <v>0</v>
      </c>
      <c r="T101" s="183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4" t="s">
        <v>739</v>
      </c>
      <c r="AT101" s="184" t="s">
        <v>122</v>
      </c>
      <c r="AU101" s="184" t="s">
        <v>82</v>
      </c>
      <c r="AY101" s="17" t="s">
        <v>120</v>
      </c>
      <c r="BE101" s="185">
        <f>IF(N101="základní",J101,0)</f>
        <v>0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17" t="s">
        <v>79</v>
      </c>
      <c r="BK101" s="185">
        <f>ROUND(I101*H101,2)</f>
        <v>0</v>
      </c>
      <c r="BL101" s="17" t="s">
        <v>739</v>
      </c>
      <c r="BM101" s="184" t="s">
        <v>763</v>
      </c>
    </row>
    <row r="102" spans="1:65" s="2" customFormat="1" ht="11.25">
      <c r="A102" s="34"/>
      <c r="B102" s="35"/>
      <c r="C102" s="36"/>
      <c r="D102" s="186" t="s">
        <v>129</v>
      </c>
      <c r="E102" s="36"/>
      <c r="F102" s="187" t="s">
        <v>762</v>
      </c>
      <c r="G102" s="36"/>
      <c r="H102" s="36"/>
      <c r="I102" s="188"/>
      <c r="J102" s="36"/>
      <c r="K102" s="36"/>
      <c r="L102" s="39"/>
      <c r="M102" s="189"/>
      <c r="N102" s="190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129</v>
      </c>
      <c r="AU102" s="17" t="s">
        <v>82</v>
      </c>
    </row>
    <row r="103" spans="1:65" s="2" customFormat="1" ht="39">
      <c r="A103" s="34"/>
      <c r="B103" s="35"/>
      <c r="C103" s="36"/>
      <c r="D103" s="186" t="s">
        <v>133</v>
      </c>
      <c r="E103" s="36"/>
      <c r="F103" s="193" t="s">
        <v>764</v>
      </c>
      <c r="G103" s="36"/>
      <c r="H103" s="36"/>
      <c r="I103" s="188"/>
      <c r="J103" s="36"/>
      <c r="K103" s="36"/>
      <c r="L103" s="39"/>
      <c r="M103" s="189"/>
      <c r="N103" s="190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133</v>
      </c>
      <c r="AU103" s="17" t="s">
        <v>82</v>
      </c>
    </row>
    <row r="104" spans="1:65" s="2" customFormat="1" ht="16.5" customHeight="1">
      <c r="A104" s="34"/>
      <c r="B104" s="35"/>
      <c r="C104" s="173" t="s">
        <v>175</v>
      </c>
      <c r="D104" s="173" t="s">
        <v>122</v>
      </c>
      <c r="E104" s="174" t="s">
        <v>765</v>
      </c>
      <c r="F104" s="175" t="s">
        <v>766</v>
      </c>
      <c r="G104" s="176" t="s">
        <v>738</v>
      </c>
      <c r="H104" s="177">
        <v>1</v>
      </c>
      <c r="I104" s="178"/>
      <c r="J104" s="179">
        <f>ROUND(I104*H104,2)</f>
        <v>0</v>
      </c>
      <c r="K104" s="175" t="s">
        <v>19</v>
      </c>
      <c r="L104" s="39"/>
      <c r="M104" s="180" t="s">
        <v>19</v>
      </c>
      <c r="N104" s="181" t="s">
        <v>42</v>
      </c>
      <c r="O104" s="64"/>
      <c r="P104" s="182">
        <f>O104*H104</f>
        <v>0</v>
      </c>
      <c r="Q104" s="182">
        <v>0</v>
      </c>
      <c r="R104" s="182">
        <f>Q104*H104</f>
        <v>0</v>
      </c>
      <c r="S104" s="182">
        <v>0</v>
      </c>
      <c r="T104" s="183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4" t="s">
        <v>739</v>
      </c>
      <c r="AT104" s="184" t="s">
        <v>122</v>
      </c>
      <c r="AU104" s="184" t="s">
        <v>82</v>
      </c>
      <c r="AY104" s="17" t="s">
        <v>120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17" t="s">
        <v>79</v>
      </c>
      <c r="BK104" s="185">
        <f>ROUND(I104*H104,2)</f>
        <v>0</v>
      </c>
      <c r="BL104" s="17" t="s">
        <v>739</v>
      </c>
      <c r="BM104" s="184" t="s">
        <v>767</v>
      </c>
    </row>
    <row r="105" spans="1:65" s="2" customFormat="1" ht="11.25">
      <c r="A105" s="34"/>
      <c r="B105" s="35"/>
      <c r="C105" s="36"/>
      <c r="D105" s="186" t="s">
        <v>129</v>
      </c>
      <c r="E105" s="36"/>
      <c r="F105" s="187" t="s">
        <v>766</v>
      </c>
      <c r="G105" s="36"/>
      <c r="H105" s="36"/>
      <c r="I105" s="188"/>
      <c r="J105" s="36"/>
      <c r="K105" s="36"/>
      <c r="L105" s="39"/>
      <c r="M105" s="189"/>
      <c r="N105" s="190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129</v>
      </c>
      <c r="AU105" s="17" t="s">
        <v>82</v>
      </c>
    </row>
    <row r="106" spans="1:65" s="2" customFormat="1" ht="39">
      <c r="A106" s="34"/>
      <c r="B106" s="35"/>
      <c r="C106" s="36"/>
      <c r="D106" s="186" t="s">
        <v>133</v>
      </c>
      <c r="E106" s="36"/>
      <c r="F106" s="193" t="s">
        <v>768</v>
      </c>
      <c r="G106" s="36"/>
      <c r="H106" s="36"/>
      <c r="I106" s="188"/>
      <c r="J106" s="36"/>
      <c r="K106" s="36"/>
      <c r="L106" s="39"/>
      <c r="M106" s="189"/>
      <c r="N106" s="190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133</v>
      </c>
      <c r="AU106" s="17" t="s">
        <v>82</v>
      </c>
    </row>
    <row r="107" spans="1:65" s="2" customFormat="1" ht="16.5" customHeight="1">
      <c r="A107" s="34"/>
      <c r="B107" s="35"/>
      <c r="C107" s="173" t="s">
        <v>183</v>
      </c>
      <c r="D107" s="173" t="s">
        <v>122</v>
      </c>
      <c r="E107" s="174" t="s">
        <v>769</v>
      </c>
      <c r="F107" s="175" t="s">
        <v>770</v>
      </c>
      <c r="G107" s="176" t="s">
        <v>738</v>
      </c>
      <c r="H107" s="177">
        <v>1</v>
      </c>
      <c r="I107" s="178"/>
      <c r="J107" s="179">
        <f>ROUND(I107*H107,2)</f>
        <v>0</v>
      </c>
      <c r="K107" s="175" t="s">
        <v>19</v>
      </c>
      <c r="L107" s="39"/>
      <c r="M107" s="180" t="s">
        <v>19</v>
      </c>
      <c r="N107" s="181" t="s">
        <v>42</v>
      </c>
      <c r="O107" s="64"/>
      <c r="P107" s="182">
        <f>O107*H107</f>
        <v>0</v>
      </c>
      <c r="Q107" s="182">
        <v>0</v>
      </c>
      <c r="R107" s="182">
        <f>Q107*H107</f>
        <v>0</v>
      </c>
      <c r="S107" s="182">
        <v>0</v>
      </c>
      <c r="T107" s="183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4" t="s">
        <v>739</v>
      </c>
      <c r="AT107" s="184" t="s">
        <v>122</v>
      </c>
      <c r="AU107" s="184" t="s">
        <v>82</v>
      </c>
      <c r="AY107" s="17" t="s">
        <v>120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17" t="s">
        <v>79</v>
      </c>
      <c r="BK107" s="185">
        <f>ROUND(I107*H107,2)</f>
        <v>0</v>
      </c>
      <c r="BL107" s="17" t="s">
        <v>739</v>
      </c>
      <c r="BM107" s="184" t="s">
        <v>771</v>
      </c>
    </row>
    <row r="108" spans="1:65" s="2" customFormat="1" ht="11.25">
      <c r="A108" s="34"/>
      <c r="B108" s="35"/>
      <c r="C108" s="36"/>
      <c r="D108" s="186" t="s">
        <v>129</v>
      </c>
      <c r="E108" s="36"/>
      <c r="F108" s="187" t="s">
        <v>770</v>
      </c>
      <c r="G108" s="36"/>
      <c r="H108" s="36"/>
      <c r="I108" s="188"/>
      <c r="J108" s="36"/>
      <c r="K108" s="36"/>
      <c r="L108" s="39"/>
      <c r="M108" s="189"/>
      <c r="N108" s="190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129</v>
      </c>
      <c r="AU108" s="17" t="s">
        <v>82</v>
      </c>
    </row>
    <row r="109" spans="1:65" s="2" customFormat="1" ht="16.5" customHeight="1">
      <c r="A109" s="34"/>
      <c r="B109" s="35"/>
      <c r="C109" s="173" t="s">
        <v>192</v>
      </c>
      <c r="D109" s="173" t="s">
        <v>122</v>
      </c>
      <c r="E109" s="174" t="s">
        <v>772</v>
      </c>
      <c r="F109" s="175" t="s">
        <v>773</v>
      </c>
      <c r="G109" s="176" t="s">
        <v>738</v>
      </c>
      <c r="H109" s="177">
        <v>1</v>
      </c>
      <c r="I109" s="178"/>
      <c r="J109" s="179">
        <f>ROUND(I109*H109,2)</f>
        <v>0</v>
      </c>
      <c r="K109" s="175" t="s">
        <v>19</v>
      </c>
      <c r="L109" s="39"/>
      <c r="M109" s="180" t="s">
        <v>19</v>
      </c>
      <c r="N109" s="181" t="s">
        <v>42</v>
      </c>
      <c r="O109" s="64"/>
      <c r="P109" s="182">
        <f>O109*H109</f>
        <v>0</v>
      </c>
      <c r="Q109" s="182">
        <v>0</v>
      </c>
      <c r="R109" s="182">
        <f>Q109*H109</f>
        <v>0</v>
      </c>
      <c r="S109" s="182">
        <v>0</v>
      </c>
      <c r="T109" s="183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4" t="s">
        <v>739</v>
      </c>
      <c r="AT109" s="184" t="s">
        <v>122</v>
      </c>
      <c r="AU109" s="184" t="s">
        <v>82</v>
      </c>
      <c r="AY109" s="17" t="s">
        <v>120</v>
      </c>
      <c r="BE109" s="185">
        <f>IF(N109="základní",J109,0)</f>
        <v>0</v>
      </c>
      <c r="BF109" s="185">
        <f>IF(N109="snížená",J109,0)</f>
        <v>0</v>
      </c>
      <c r="BG109" s="185">
        <f>IF(N109="zákl. přenesená",J109,0)</f>
        <v>0</v>
      </c>
      <c r="BH109" s="185">
        <f>IF(N109="sníž. přenesená",J109,0)</f>
        <v>0</v>
      </c>
      <c r="BI109" s="185">
        <f>IF(N109="nulová",J109,0)</f>
        <v>0</v>
      </c>
      <c r="BJ109" s="17" t="s">
        <v>79</v>
      </c>
      <c r="BK109" s="185">
        <f>ROUND(I109*H109,2)</f>
        <v>0</v>
      </c>
      <c r="BL109" s="17" t="s">
        <v>739</v>
      </c>
      <c r="BM109" s="184" t="s">
        <v>774</v>
      </c>
    </row>
    <row r="110" spans="1:65" s="2" customFormat="1" ht="11.25">
      <c r="A110" s="34"/>
      <c r="B110" s="35"/>
      <c r="C110" s="36"/>
      <c r="D110" s="186" t="s">
        <v>129</v>
      </c>
      <c r="E110" s="36"/>
      <c r="F110" s="187" t="s">
        <v>773</v>
      </c>
      <c r="G110" s="36"/>
      <c r="H110" s="36"/>
      <c r="I110" s="188"/>
      <c r="J110" s="36"/>
      <c r="K110" s="36"/>
      <c r="L110" s="39"/>
      <c r="M110" s="189"/>
      <c r="N110" s="190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129</v>
      </c>
      <c r="AU110" s="17" t="s">
        <v>82</v>
      </c>
    </row>
    <row r="111" spans="1:65" s="2" customFormat="1" ht="68.25">
      <c r="A111" s="34"/>
      <c r="B111" s="35"/>
      <c r="C111" s="36"/>
      <c r="D111" s="186" t="s">
        <v>133</v>
      </c>
      <c r="E111" s="36"/>
      <c r="F111" s="193" t="s">
        <v>775</v>
      </c>
      <c r="G111" s="36"/>
      <c r="H111" s="36"/>
      <c r="I111" s="188"/>
      <c r="J111" s="36"/>
      <c r="K111" s="36"/>
      <c r="L111" s="39"/>
      <c r="M111" s="189"/>
      <c r="N111" s="190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133</v>
      </c>
      <c r="AU111" s="17" t="s">
        <v>82</v>
      </c>
    </row>
    <row r="112" spans="1:65" s="2" customFormat="1" ht="16.5" customHeight="1">
      <c r="A112" s="34"/>
      <c r="B112" s="35"/>
      <c r="C112" s="173" t="s">
        <v>199</v>
      </c>
      <c r="D112" s="173" t="s">
        <v>122</v>
      </c>
      <c r="E112" s="174" t="s">
        <v>776</v>
      </c>
      <c r="F112" s="175" t="s">
        <v>777</v>
      </c>
      <c r="G112" s="176" t="s">
        <v>738</v>
      </c>
      <c r="H112" s="177">
        <v>1</v>
      </c>
      <c r="I112" s="178"/>
      <c r="J112" s="179">
        <f>ROUND(I112*H112,2)</f>
        <v>0</v>
      </c>
      <c r="K112" s="175" t="s">
        <v>19</v>
      </c>
      <c r="L112" s="39"/>
      <c r="M112" s="180" t="s">
        <v>19</v>
      </c>
      <c r="N112" s="181" t="s">
        <v>42</v>
      </c>
      <c r="O112" s="64"/>
      <c r="P112" s="182">
        <f>O112*H112</f>
        <v>0</v>
      </c>
      <c r="Q112" s="182">
        <v>0</v>
      </c>
      <c r="R112" s="182">
        <f>Q112*H112</f>
        <v>0</v>
      </c>
      <c r="S112" s="182">
        <v>0</v>
      </c>
      <c r="T112" s="183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4" t="s">
        <v>739</v>
      </c>
      <c r="AT112" s="184" t="s">
        <v>122</v>
      </c>
      <c r="AU112" s="184" t="s">
        <v>82</v>
      </c>
      <c r="AY112" s="17" t="s">
        <v>120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17" t="s">
        <v>79</v>
      </c>
      <c r="BK112" s="185">
        <f>ROUND(I112*H112,2)</f>
        <v>0</v>
      </c>
      <c r="BL112" s="17" t="s">
        <v>739</v>
      </c>
      <c r="BM112" s="184" t="s">
        <v>778</v>
      </c>
    </row>
    <row r="113" spans="1:65" s="2" customFormat="1" ht="11.25">
      <c r="A113" s="34"/>
      <c r="B113" s="35"/>
      <c r="C113" s="36"/>
      <c r="D113" s="186" t="s">
        <v>129</v>
      </c>
      <c r="E113" s="36"/>
      <c r="F113" s="187" t="s">
        <v>779</v>
      </c>
      <c r="G113" s="36"/>
      <c r="H113" s="36"/>
      <c r="I113" s="188"/>
      <c r="J113" s="36"/>
      <c r="K113" s="36"/>
      <c r="L113" s="39"/>
      <c r="M113" s="189"/>
      <c r="N113" s="190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129</v>
      </c>
      <c r="AU113" s="17" t="s">
        <v>82</v>
      </c>
    </row>
    <row r="114" spans="1:65" s="2" customFormat="1" ht="29.25">
      <c r="A114" s="34"/>
      <c r="B114" s="35"/>
      <c r="C114" s="36"/>
      <c r="D114" s="186" t="s">
        <v>133</v>
      </c>
      <c r="E114" s="36"/>
      <c r="F114" s="193" t="s">
        <v>780</v>
      </c>
      <c r="G114" s="36"/>
      <c r="H114" s="36"/>
      <c r="I114" s="188"/>
      <c r="J114" s="36"/>
      <c r="K114" s="36"/>
      <c r="L114" s="39"/>
      <c r="M114" s="189"/>
      <c r="N114" s="190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133</v>
      </c>
      <c r="AU114" s="17" t="s">
        <v>82</v>
      </c>
    </row>
    <row r="115" spans="1:65" s="2" customFormat="1" ht="16.5" customHeight="1">
      <c r="A115" s="34"/>
      <c r="B115" s="35"/>
      <c r="C115" s="173" t="s">
        <v>205</v>
      </c>
      <c r="D115" s="173" t="s">
        <v>122</v>
      </c>
      <c r="E115" s="174" t="s">
        <v>781</v>
      </c>
      <c r="F115" s="175" t="s">
        <v>782</v>
      </c>
      <c r="G115" s="176" t="s">
        <v>783</v>
      </c>
      <c r="H115" s="177">
        <v>2</v>
      </c>
      <c r="I115" s="178"/>
      <c r="J115" s="179">
        <f>ROUND(I115*H115,2)</f>
        <v>0</v>
      </c>
      <c r="K115" s="175" t="s">
        <v>19</v>
      </c>
      <c r="L115" s="39"/>
      <c r="M115" s="180" t="s">
        <v>19</v>
      </c>
      <c r="N115" s="181" t="s">
        <v>42</v>
      </c>
      <c r="O115" s="64"/>
      <c r="P115" s="182">
        <f>O115*H115</f>
        <v>0</v>
      </c>
      <c r="Q115" s="182">
        <v>0</v>
      </c>
      <c r="R115" s="182">
        <f>Q115*H115</f>
        <v>0</v>
      </c>
      <c r="S115" s="182">
        <v>0</v>
      </c>
      <c r="T115" s="183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4" t="s">
        <v>739</v>
      </c>
      <c r="AT115" s="184" t="s">
        <v>122</v>
      </c>
      <c r="AU115" s="184" t="s">
        <v>82</v>
      </c>
      <c r="AY115" s="17" t="s">
        <v>120</v>
      </c>
      <c r="BE115" s="185">
        <f>IF(N115="základní",J115,0)</f>
        <v>0</v>
      </c>
      <c r="BF115" s="185">
        <f>IF(N115="snížená",J115,0)</f>
        <v>0</v>
      </c>
      <c r="BG115" s="185">
        <f>IF(N115="zákl. přenesená",J115,0)</f>
        <v>0</v>
      </c>
      <c r="BH115" s="185">
        <f>IF(N115="sníž. přenesená",J115,0)</f>
        <v>0</v>
      </c>
      <c r="BI115" s="185">
        <f>IF(N115="nulová",J115,0)</f>
        <v>0</v>
      </c>
      <c r="BJ115" s="17" t="s">
        <v>79</v>
      </c>
      <c r="BK115" s="185">
        <f>ROUND(I115*H115,2)</f>
        <v>0</v>
      </c>
      <c r="BL115" s="17" t="s">
        <v>739</v>
      </c>
      <c r="BM115" s="184" t="s">
        <v>784</v>
      </c>
    </row>
    <row r="116" spans="1:65" s="2" customFormat="1" ht="11.25">
      <c r="A116" s="34"/>
      <c r="B116" s="35"/>
      <c r="C116" s="36"/>
      <c r="D116" s="186" t="s">
        <v>129</v>
      </c>
      <c r="E116" s="36"/>
      <c r="F116" s="187" t="s">
        <v>782</v>
      </c>
      <c r="G116" s="36"/>
      <c r="H116" s="36"/>
      <c r="I116" s="188"/>
      <c r="J116" s="36"/>
      <c r="K116" s="36"/>
      <c r="L116" s="39"/>
      <c r="M116" s="189"/>
      <c r="N116" s="190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129</v>
      </c>
      <c r="AU116" s="17" t="s">
        <v>82</v>
      </c>
    </row>
    <row r="117" spans="1:65" s="2" customFormat="1" ht="48.75">
      <c r="A117" s="34"/>
      <c r="B117" s="35"/>
      <c r="C117" s="36"/>
      <c r="D117" s="186" t="s">
        <v>133</v>
      </c>
      <c r="E117" s="36"/>
      <c r="F117" s="193" t="s">
        <v>785</v>
      </c>
      <c r="G117" s="36"/>
      <c r="H117" s="36"/>
      <c r="I117" s="188"/>
      <c r="J117" s="36"/>
      <c r="K117" s="36"/>
      <c r="L117" s="39"/>
      <c r="M117" s="189"/>
      <c r="N117" s="190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133</v>
      </c>
      <c r="AU117" s="17" t="s">
        <v>82</v>
      </c>
    </row>
    <row r="118" spans="1:65" s="2" customFormat="1" ht="16.5" customHeight="1">
      <c r="A118" s="34"/>
      <c r="B118" s="35"/>
      <c r="C118" s="173" t="s">
        <v>212</v>
      </c>
      <c r="D118" s="173" t="s">
        <v>122</v>
      </c>
      <c r="E118" s="174" t="s">
        <v>786</v>
      </c>
      <c r="F118" s="175" t="s">
        <v>787</v>
      </c>
      <c r="G118" s="176" t="s">
        <v>738</v>
      </c>
      <c r="H118" s="177">
        <v>1</v>
      </c>
      <c r="I118" s="178"/>
      <c r="J118" s="179">
        <f>ROUND(I118*H118,2)</f>
        <v>0</v>
      </c>
      <c r="K118" s="175" t="s">
        <v>19</v>
      </c>
      <c r="L118" s="39"/>
      <c r="M118" s="180" t="s">
        <v>19</v>
      </c>
      <c r="N118" s="181" t="s">
        <v>42</v>
      </c>
      <c r="O118" s="64"/>
      <c r="P118" s="182">
        <f>O118*H118</f>
        <v>0</v>
      </c>
      <c r="Q118" s="182">
        <v>0</v>
      </c>
      <c r="R118" s="182">
        <f>Q118*H118</f>
        <v>0</v>
      </c>
      <c r="S118" s="182">
        <v>0</v>
      </c>
      <c r="T118" s="183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4" t="s">
        <v>739</v>
      </c>
      <c r="AT118" s="184" t="s">
        <v>122</v>
      </c>
      <c r="AU118" s="184" t="s">
        <v>82</v>
      </c>
      <c r="AY118" s="17" t="s">
        <v>120</v>
      </c>
      <c r="BE118" s="185">
        <f>IF(N118="základní",J118,0)</f>
        <v>0</v>
      </c>
      <c r="BF118" s="185">
        <f>IF(N118="snížená",J118,0)</f>
        <v>0</v>
      </c>
      <c r="BG118" s="185">
        <f>IF(N118="zákl. přenesená",J118,0)</f>
        <v>0</v>
      </c>
      <c r="BH118" s="185">
        <f>IF(N118="sníž. přenesená",J118,0)</f>
        <v>0</v>
      </c>
      <c r="BI118" s="185">
        <f>IF(N118="nulová",J118,0)</f>
        <v>0</v>
      </c>
      <c r="BJ118" s="17" t="s">
        <v>79</v>
      </c>
      <c r="BK118" s="185">
        <f>ROUND(I118*H118,2)</f>
        <v>0</v>
      </c>
      <c r="BL118" s="17" t="s">
        <v>739</v>
      </c>
      <c r="BM118" s="184" t="s">
        <v>788</v>
      </c>
    </row>
    <row r="119" spans="1:65" s="2" customFormat="1" ht="11.25">
      <c r="A119" s="34"/>
      <c r="B119" s="35"/>
      <c r="C119" s="36"/>
      <c r="D119" s="186" t="s">
        <v>129</v>
      </c>
      <c r="E119" s="36"/>
      <c r="F119" s="187" t="s">
        <v>787</v>
      </c>
      <c r="G119" s="36"/>
      <c r="H119" s="36"/>
      <c r="I119" s="188"/>
      <c r="J119" s="36"/>
      <c r="K119" s="36"/>
      <c r="L119" s="39"/>
      <c r="M119" s="189"/>
      <c r="N119" s="190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129</v>
      </c>
      <c r="AU119" s="17" t="s">
        <v>82</v>
      </c>
    </row>
    <row r="120" spans="1:65" s="2" customFormat="1" ht="39">
      <c r="A120" s="34"/>
      <c r="B120" s="35"/>
      <c r="C120" s="36"/>
      <c r="D120" s="186" t="s">
        <v>133</v>
      </c>
      <c r="E120" s="36"/>
      <c r="F120" s="193" t="s">
        <v>789</v>
      </c>
      <c r="G120" s="36"/>
      <c r="H120" s="36"/>
      <c r="I120" s="188"/>
      <c r="J120" s="36"/>
      <c r="K120" s="36"/>
      <c r="L120" s="39"/>
      <c r="M120" s="218"/>
      <c r="N120" s="219"/>
      <c r="O120" s="220"/>
      <c r="P120" s="220"/>
      <c r="Q120" s="220"/>
      <c r="R120" s="220"/>
      <c r="S120" s="220"/>
      <c r="T120" s="221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133</v>
      </c>
      <c r="AU120" s="17" t="s">
        <v>82</v>
      </c>
    </row>
    <row r="121" spans="1:65" s="2" customFormat="1" ht="6.95" customHeight="1">
      <c r="A121" s="34"/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39"/>
      <c r="M121" s="34"/>
      <c r="O121" s="34"/>
      <c r="P121" s="34"/>
      <c r="Q121" s="34"/>
      <c r="R121" s="3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</sheetData>
  <sheetProtection algorithmName="SHA-512" hashValue="Ze6ffGAF5VZTA4nc4wY07qdq6QBMZWVe4OXWITLCeThPRgec3rVMxxt0UjIL81ssGlCGkPPEOJtmmORcYKHyyQ==" saltValue="pmzixMeXjMNWMHDaX9XwHtdX23N8R3fwXNGknGjztzqTCavGPGSsxNauA4bWQgH1DBHX7tmh8oU4IVNd1p3Trw==" spinCount="100000" sheet="1" objects="1" scenarios="1" formatColumns="0" formatRows="0" autoFilter="0"/>
  <autoFilter ref="C81:K120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9"/>
  <sheetViews>
    <sheetView showGridLines="0" topLeftCell="A43" zoomScale="110" zoomScaleNormal="110" workbookViewId="0"/>
  </sheetViews>
  <sheetFormatPr defaultRowHeight="15"/>
  <cols>
    <col min="1" max="1" width="8.33203125" style="222" customWidth="1"/>
    <col min="2" max="2" width="1.6640625" style="222" customWidth="1"/>
    <col min="3" max="4" width="5" style="222" customWidth="1"/>
    <col min="5" max="5" width="11.6640625" style="222" customWidth="1"/>
    <col min="6" max="6" width="9.1640625" style="222" customWidth="1"/>
    <col min="7" max="7" width="5" style="222" customWidth="1"/>
    <col min="8" max="8" width="77.83203125" style="222" customWidth="1"/>
    <col min="9" max="10" width="20" style="222" customWidth="1"/>
    <col min="11" max="11" width="1.6640625" style="222" customWidth="1"/>
  </cols>
  <sheetData>
    <row r="1" spans="2:11" s="1" customFormat="1" ht="37.5" customHeight="1"/>
    <row r="2" spans="2:11" s="1" customFormat="1" ht="7.5" customHeight="1">
      <c r="B2" s="223"/>
      <c r="C2" s="224"/>
      <c r="D2" s="224"/>
      <c r="E2" s="224"/>
      <c r="F2" s="224"/>
      <c r="G2" s="224"/>
      <c r="H2" s="224"/>
      <c r="I2" s="224"/>
      <c r="J2" s="224"/>
      <c r="K2" s="225"/>
    </row>
    <row r="3" spans="2:11" s="14" customFormat="1" ht="45" customHeight="1">
      <c r="B3" s="226"/>
      <c r="C3" s="361" t="s">
        <v>790</v>
      </c>
      <c r="D3" s="361"/>
      <c r="E3" s="361"/>
      <c r="F3" s="361"/>
      <c r="G3" s="361"/>
      <c r="H3" s="361"/>
      <c r="I3" s="361"/>
      <c r="J3" s="361"/>
      <c r="K3" s="227"/>
    </row>
    <row r="4" spans="2:11" s="1" customFormat="1" ht="25.5" customHeight="1">
      <c r="B4" s="228"/>
      <c r="C4" s="360" t="s">
        <v>791</v>
      </c>
      <c r="D4" s="360"/>
      <c r="E4" s="360"/>
      <c r="F4" s="360"/>
      <c r="G4" s="360"/>
      <c r="H4" s="360"/>
      <c r="I4" s="360"/>
      <c r="J4" s="360"/>
      <c r="K4" s="229"/>
    </row>
    <row r="5" spans="2:11" s="1" customFormat="1" ht="5.25" customHeight="1">
      <c r="B5" s="228"/>
      <c r="C5" s="230"/>
      <c r="D5" s="230"/>
      <c r="E5" s="230"/>
      <c r="F5" s="230"/>
      <c r="G5" s="230"/>
      <c r="H5" s="230"/>
      <c r="I5" s="230"/>
      <c r="J5" s="230"/>
      <c r="K5" s="229"/>
    </row>
    <row r="6" spans="2:11" s="1" customFormat="1" ht="15" customHeight="1">
      <c r="B6" s="228"/>
      <c r="C6" s="359" t="s">
        <v>792</v>
      </c>
      <c r="D6" s="359"/>
      <c r="E6" s="359"/>
      <c r="F6" s="359"/>
      <c r="G6" s="359"/>
      <c r="H6" s="359"/>
      <c r="I6" s="359"/>
      <c r="J6" s="359"/>
      <c r="K6" s="229"/>
    </row>
    <row r="7" spans="2:11" s="1" customFormat="1" ht="15" customHeight="1">
      <c r="B7" s="232"/>
      <c r="C7" s="359" t="s">
        <v>793</v>
      </c>
      <c r="D7" s="359"/>
      <c r="E7" s="359"/>
      <c r="F7" s="359"/>
      <c r="G7" s="359"/>
      <c r="H7" s="359"/>
      <c r="I7" s="359"/>
      <c r="J7" s="359"/>
      <c r="K7" s="229"/>
    </row>
    <row r="8" spans="2:11" s="1" customFormat="1" ht="12.75" customHeight="1">
      <c r="B8" s="232"/>
      <c r="C8" s="231"/>
      <c r="D8" s="231"/>
      <c r="E8" s="231"/>
      <c r="F8" s="231"/>
      <c r="G8" s="231"/>
      <c r="H8" s="231"/>
      <c r="I8" s="231"/>
      <c r="J8" s="231"/>
      <c r="K8" s="229"/>
    </row>
    <row r="9" spans="2:11" s="1" customFormat="1" ht="15" customHeight="1">
      <c r="B9" s="232"/>
      <c r="C9" s="359" t="s">
        <v>794</v>
      </c>
      <c r="D9" s="359"/>
      <c r="E9" s="359"/>
      <c r="F9" s="359"/>
      <c r="G9" s="359"/>
      <c r="H9" s="359"/>
      <c r="I9" s="359"/>
      <c r="J9" s="359"/>
      <c r="K9" s="229"/>
    </row>
    <row r="10" spans="2:11" s="1" customFormat="1" ht="15" customHeight="1">
      <c r="B10" s="232"/>
      <c r="C10" s="231"/>
      <c r="D10" s="359" t="s">
        <v>795</v>
      </c>
      <c r="E10" s="359"/>
      <c r="F10" s="359"/>
      <c r="G10" s="359"/>
      <c r="H10" s="359"/>
      <c r="I10" s="359"/>
      <c r="J10" s="359"/>
      <c r="K10" s="229"/>
    </row>
    <row r="11" spans="2:11" s="1" customFormat="1" ht="15" customHeight="1">
      <c r="B11" s="232"/>
      <c r="C11" s="233"/>
      <c r="D11" s="359" t="s">
        <v>796</v>
      </c>
      <c r="E11" s="359"/>
      <c r="F11" s="359"/>
      <c r="G11" s="359"/>
      <c r="H11" s="359"/>
      <c r="I11" s="359"/>
      <c r="J11" s="359"/>
      <c r="K11" s="229"/>
    </row>
    <row r="12" spans="2:11" s="1" customFormat="1" ht="15" customHeight="1">
      <c r="B12" s="232"/>
      <c r="C12" s="233"/>
      <c r="D12" s="231"/>
      <c r="E12" s="231"/>
      <c r="F12" s="231"/>
      <c r="G12" s="231"/>
      <c r="H12" s="231"/>
      <c r="I12" s="231"/>
      <c r="J12" s="231"/>
      <c r="K12" s="229"/>
    </row>
    <row r="13" spans="2:11" s="1" customFormat="1" ht="15" customHeight="1">
      <c r="B13" s="232"/>
      <c r="C13" s="233"/>
      <c r="D13" s="234" t="s">
        <v>797</v>
      </c>
      <c r="E13" s="231"/>
      <c r="F13" s="231"/>
      <c r="G13" s="231"/>
      <c r="H13" s="231"/>
      <c r="I13" s="231"/>
      <c r="J13" s="231"/>
      <c r="K13" s="229"/>
    </row>
    <row r="14" spans="2:11" s="1" customFormat="1" ht="12.75" customHeight="1">
      <c r="B14" s="232"/>
      <c r="C14" s="233"/>
      <c r="D14" s="233"/>
      <c r="E14" s="233"/>
      <c r="F14" s="233"/>
      <c r="G14" s="233"/>
      <c r="H14" s="233"/>
      <c r="I14" s="233"/>
      <c r="J14" s="233"/>
      <c r="K14" s="229"/>
    </row>
    <row r="15" spans="2:11" s="1" customFormat="1" ht="15" customHeight="1">
      <c r="B15" s="232"/>
      <c r="C15" s="233"/>
      <c r="D15" s="359" t="s">
        <v>798</v>
      </c>
      <c r="E15" s="359"/>
      <c r="F15" s="359"/>
      <c r="G15" s="359"/>
      <c r="H15" s="359"/>
      <c r="I15" s="359"/>
      <c r="J15" s="359"/>
      <c r="K15" s="229"/>
    </row>
    <row r="16" spans="2:11" s="1" customFormat="1" ht="15" customHeight="1">
      <c r="B16" s="232"/>
      <c r="C16" s="233"/>
      <c r="D16" s="359" t="s">
        <v>799</v>
      </c>
      <c r="E16" s="359"/>
      <c r="F16" s="359"/>
      <c r="G16" s="359"/>
      <c r="H16" s="359"/>
      <c r="I16" s="359"/>
      <c r="J16" s="359"/>
      <c r="K16" s="229"/>
    </row>
    <row r="17" spans="2:11" s="1" customFormat="1" ht="15" customHeight="1">
      <c r="B17" s="232"/>
      <c r="C17" s="233"/>
      <c r="D17" s="359" t="s">
        <v>800</v>
      </c>
      <c r="E17" s="359"/>
      <c r="F17" s="359"/>
      <c r="G17" s="359"/>
      <c r="H17" s="359"/>
      <c r="I17" s="359"/>
      <c r="J17" s="359"/>
      <c r="K17" s="229"/>
    </row>
    <row r="18" spans="2:11" s="1" customFormat="1" ht="15" customHeight="1">
      <c r="B18" s="232"/>
      <c r="C18" s="233"/>
      <c r="D18" s="233"/>
      <c r="E18" s="235" t="s">
        <v>78</v>
      </c>
      <c r="F18" s="359" t="s">
        <v>801</v>
      </c>
      <c r="G18" s="359"/>
      <c r="H18" s="359"/>
      <c r="I18" s="359"/>
      <c r="J18" s="359"/>
      <c r="K18" s="229"/>
    </row>
    <row r="19" spans="2:11" s="1" customFormat="1" ht="15" customHeight="1">
      <c r="B19" s="232"/>
      <c r="C19" s="233"/>
      <c r="D19" s="233"/>
      <c r="E19" s="235" t="s">
        <v>802</v>
      </c>
      <c r="F19" s="359" t="s">
        <v>803</v>
      </c>
      <c r="G19" s="359"/>
      <c r="H19" s="359"/>
      <c r="I19" s="359"/>
      <c r="J19" s="359"/>
      <c r="K19" s="229"/>
    </row>
    <row r="20" spans="2:11" s="1" customFormat="1" ht="15" customHeight="1">
      <c r="B20" s="232"/>
      <c r="C20" s="233"/>
      <c r="D20" s="233"/>
      <c r="E20" s="235" t="s">
        <v>804</v>
      </c>
      <c r="F20" s="359" t="s">
        <v>805</v>
      </c>
      <c r="G20" s="359"/>
      <c r="H20" s="359"/>
      <c r="I20" s="359"/>
      <c r="J20" s="359"/>
      <c r="K20" s="229"/>
    </row>
    <row r="21" spans="2:11" s="1" customFormat="1" ht="15" customHeight="1">
      <c r="B21" s="232"/>
      <c r="C21" s="233"/>
      <c r="D21" s="233"/>
      <c r="E21" s="235" t="s">
        <v>83</v>
      </c>
      <c r="F21" s="359" t="s">
        <v>84</v>
      </c>
      <c r="G21" s="359"/>
      <c r="H21" s="359"/>
      <c r="I21" s="359"/>
      <c r="J21" s="359"/>
      <c r="K21" s="229"/>
    </row>
    <row r="22" spans="2:11" s="1" customFormat="1" ht="15" customHeight="1">
      <c r="B22" s="232"/>
      <c r="C22" s="233"/>
      <c r="D22" s="233"/>
      <c r="E22" s="235" t="s">
        <v>806</v>
      </c>
      <c r="F22" s="359" t="s">
        <v>807</v>
      </c>
      <c r="G22" s="359"/>
      <c r="H22" s="359"/>
      <c r="I22" s="359"/>
      <c r="J22" s="359"/>
      <c r="K22" s="229"/>
    </row>
    <row r="23" spans="2:11" s="1" customFormat="1" ht="15" customHeight="1">
      <c r="B23" s="232"/>
      <c r="C23" s="233"/>
      <c r="D23" s="233"/>
      <c r="E23" s="235" t="s">
        <v>808</v>
      </c>
      <c r="F23" s="359" t="s">
        <v>809</v>
      </c>
      <c r="G23" s="359"/>
      <c r="H23" s="359"/>
      <c r="I23" s="359"/>
      <c r="J23" s="359"/>
      <c r="K23" s="229"/>
    </row>
    <row r="24" spans="2:11" s="1" customFormat="1" ht="12.75" customHeight="1">
      <c r="B24" s="232"/>
      <c r="C24" s="233"/>
      <c r="D24" s="233"/>
      <c r="E24" s="233"/>
      <c r="F24" s="233"/>
      <c r="G24" s="233"/>
      <c r="H24" s="233"/>
      <c r="I24" s="233"/>
      <c r="J24" s="233"/>
      <c r="K24" s="229"/>
    </row>
    <row r="25" spans="2:11" s="1" customFormat="1" ht="15" customHeight="1">
      <c r="B25" s="232"/>
      <c r="C25" s="359" t="s">
        <v>810</v>
      </c>
      <c r="D25" s="359"/>
      <c r="E25" s="359"/>
      <c r="F25" s="359"/>
      <c r="G25" s="359"/>
      <c r="H25" s="359"/>
      <c r="I25" s="359"/>
      <c r="J25" s="359"/>
      <c r="K25" s="229"/>
    </row>
    <row r="26" spans="2:11" s="1" customFormat="1" ht="15" customHeight="1">
      <c r="B26" s="232"/>
      <c r="C26" s="359" t="s">
        <v>811</v>
      </c>
      <c r="D26" s="359"/>
      <c r="E26" s="359"/>
      <c r="F26" s="359"/>
      <c r="G26" s="359"/>
      <c r="H26" s="359"/>
      <c r="I26" s="359"/>
      <c r="J26" s="359"/>
      <c r="K26" s="229"/>
    </row>
    <row r="27" spans="2:11" s="1" customFormat="1" ht="15" customHeight="1">
      <c r="B27" s="232"/>
      <c r="C27" s="231"/>
      <c r="D27" s="359" t="s">
        <v>812</v>
      </c>
      <c r="E27" s="359"/>
      <c r="F27" s="359"/>
      <c r="G27" s="359"/>
      <c r="H27" s="359"/>
      <c r="I27" s="359"/>
      <c r="J27" s="359"/>
      <c r="K27" s="229"/>
    </row>
    <row r="28" spans="2:11" s="1" customFormat="1" ht="15" customHeight="1">
      <c r="B28" s="232"/>
      <c r="C28" s="233"/>
      <c r="D28" s="359" t="s">
        <v>813</v>
      </c>
      <c r="E28" s="359"/>
      <c r="F28" s="359"/>
      <c r="G28" s="359"/>
      <c r="H28" s="359"/>
      <c r="I28" s="359"/>
      <c r="J28" s="359"/>
      <c r="K28" s="229"/>
    </row>
    <row r="29" spans="2:11" s="1" customFormat="1" ht="12.75" customHeight="1">
      <c r="B29" s="232"/>
      <c r="C29" s="233"/>
      <c r="D29" s="233"/>
      <c r="E29" s="233"/>
      <c r="F29" s="233"/>
      <c r="G29" s="233"/>
      <c r="H29" s="233"/>
      <c r="I29" s="233"/>
      <c r="J29" s="233"/>
      <c r="K29" s="229"/>
    </row>
    <row r="30" spans="2:11" s="1" customFormat="1" ht="15" customHeight="1">
      <c r="B30" s="232"/>
      <c r="C30" s="233"/>
      <c r="D30" s="359" t="s">
        <v>814</v>
      </c>
      <c r="E30" s="359"/>
      <c r="F30" s="359"/>
      <c r="G30" s="359"/>
      <c r="H30" s="359"/>
      <c r="I30" s="359"/>
      <c r="J30" s="359"/>
      <c r="K30" s="229"/>
    </row>
    <row r="31" spans="2:11" s="1" customFormat="1" ht="15" customHeight="1">
      <c r="B31" s="232"/>
      <c r="C31" s="233"/>
      <c r="D31" s="359" t="s">
        <v>815</v>
      </c>
      <c r="E31" s="359"/>
      <c r="F31" s="359"/>
      <c r="G31" s="359"/>
      <c r="H31" s="359"/>
      <c r="I31" s="359"/>
      <c r="J31" s="359"/>
      <c r="K31" s="229"/>
    </row>
    <row r="32" spans="2:11" s="1" customFormat="1" ht="12.75" customHeight="1">
      <c r="B32" s="232"/>
      <c r="C32" s="233"/>
      <c r="D32" s="233"/>
      <c r="E32" s="233"/>
      <c r="F32" s="233"/>
      <c r="G32" s="233"/>
      <c r="H32" s="233"/>
      <c r="I32" s="233"/>
      <c r="J32" s="233"/>
      <c r="K32" s="229"/>
    </row>
    <row r="33" spans="2:11" s="1" customFormat="1" ht="15" customHeight="1">
      <c r="B33" s="232"/>
      <c r="C33" s="233"/>
      <c r="D33" s="359" t="s">
        <v>816</v>
      </c>
      <c r="E33" s="359"/>
      <c r="F33" s="359"/>
      <c r="G33" s="359"/>
      <c r="H33" s="359"/>
      <c r="I33" s="359"/>
      <c r="J33" s="359"/>
      <c r="K33" s="229"/>
    </row>
    <row r="34" spans="2:11" s="1" customFormat="1" ht="15" customHeight="1">
      <c r="B34" s="232"/>
      <c r="C34" s="233"/>
      <c r="D34" s="359" t="s">
        <v>817</v>
      </c>
      <c r="E34" s="359"/>
      <c r="F34" s="359"/>
      <c r="G34" s="359"/>
      <c r="H34" s="359"/>
      <c r="I34" s="359"/>
      <c r="J34" s="359"/>
      <c r="K34" s="229"/>
    </row>
    <row r="35" spans="2:11" s="1" customFormat="1" ht="15" customHeight="1">
      <c r="B35" s="232"/>
      <c r="C35" s="233"/>
      <c r="D35" s="359" t="s">
        <v>818</v>
      </c>
      <c r="E35" s="359"/>
      <c r="F35" s="359"/>
      <c r="G35" s="359"/>
      <c r="H35" s="359"/>
      <c r="I35" s="359"/>
      <c r="J35" s="359"/>
      <c r="K35" s="229"/>
    </row>
    <row r="36" spans="2:11" s="1" customFormat="1" ht="15" customHeight="1">
      <c r="B36" s="232"/>
      <c r="C36" s="233"/>
      <c r="D36" s="231"/>
      <c r="E36" s="234" t="s">
        <v>106</v>
      </c>
      <c r="F36" s="231"/>
      <c r="G36" s="359" t="s">
        <v>819</v>
      </c>
      <c r="H36" s="359"/>
      <c r="I36" s="359"/>
      <c r="J36" s="359"/>
      <c r="K36" s="229"/>
    </row>
    <row r="37" spans="2:11" s="1" customFormat="1" ht="30.75" customHeight="1">
      <c r="B37" s="232"/>
      <c r="C37" s="233"/>
      <c r="D37" s="231"/>
      <c r="E37" s="234" t="s">
        <v>820</v>
      </c>
      <c r="F37" s="231"/>
      <c r="G37" s="359" t="s">
        <v>821</v>
      </c>
      <c r="H37" s="359"/>
      <c r="I37" s="359"/>
      <c r="J37" s="359"/>
      <c r="K37" s="229"/>
    </row>
    <row r="38" spans="2:11" s="1" customFormat="1" ht="15" customHeight="1">
      <c r="B38" s="232"/>
      <c r="C38" s="233"/>
      <c r="D38" s="231"/>
      <c r="E38" s="234" t="s">
        <v>52</v>
      </c>
      <c r="F38" s="231"/>
      <c r="G38" s="359" t="s">
        <v>822</v>
      </c>
      <c r="H38" s="359"/>
      <c r="I38" s="359"/>
      <c r="J38" s="359"/>
      <c r="K38" s="229"/>
    </row>
    <row r="39" spans="2:11" s="1" customFormat="1" ht="15" customHeight="1">
      <c r="B39" s="232"/>
      <c r="C39" s="233"/>
      <c r="D39" s="231"/>
      <c r="E39" s="234" t="s">
        <v>53</v>
      </c>
      <c r="F39" s="231"/>
      <c r="G39" s="359" t="s">
        <v>823</v>
      </c>
      <c r="H39" s="359"/>
      <c r="I39" s="359"/>
      <c r="J39" s="359"/>
      <c r="K39" s="229"/>
    </row>
    <row r="40" spans="2:11" s="1" customFormat="1" ht="15" customHeight="1">
      <c r="B40" s="232"/>
      <c r="C40" s="233"/>
      <c r="D40" s="231"/>
      <c r="E40" s="234" t="s">
        <v>107</v>
      </c>
      <c r="F40" s="231"/>
      <c r="G40" s="359" t="s">
        <v>824</v>
      </c>
      <c r="H40" s="359"/>
      <c r="I40" s="359"/>
      <c r="J40" s="359"/>
      <c r="K40" s="229"/>
    </row>
    <row r="41" spans="2:11" s="1" customFormat="1" ht="15" customHeight="1">
      <c r="B41" s="232"/>
      <c r="C41" s="233"/>
      <c r="D41" s="231"/>
      <c r="E41" s="234" t="s">
        <v>108</v>
      </c>
      <c r="F41" s="231"/>
      <c r="G41" s="359" t="s">
        <v>825</v>
      </c>
      <c r="H41" s="359"/>
      <c r="I41" s="359"/>
      <c r="J41" s="359"/>
      <c r="K41" s="229"/>
    </row>
    <row r="42" spans="2:11" s="1" customFormat="1" ht="15" customHeight="1">
      <c r="B42" s="232"/>
      <c r="C42" s="233"/>
      <c r="D42" s="231"/>
      <c r="E42" s="234" t="s">
        <v>826</v>
      </c>
      <c r="F42" s="231"/>
      <c r="G42" s="359" t="s">
        <v>827</v>
      </c>
      <c r="H42" s="359"/>
      <c r="I42" s="359"/>
      <c r="J42" s="359"/>
      <c r="K42" s="229"/>
    </row>
    <row r="43" spans="2:11" s="1" customFormat="1" ht="15" customHeight="1">
      <c r="B43" s="232"/>
      <c r="C43" s="233"/>
      <c r="D43" s="231"/>
      <c r="E43" s="234"/>
      <c r="F43" s="231"/>
      <c r="G43" s="359" t="s">
        <v>828</v>
      </c>
      <c r="H43" s="359"/>
      <c r="I43" s="359"/>
      <c r="J43" s="359"/>
      <c r="K43" s="229"/>
    </row>
    <row r="44" spans="2:11" s="1" customFormat="1" ht="15" customHeight="1">
      <c r="B44" s="232"/>
      <c r="C44" s="233"/>
      <c r="D44" s="231"/>
      <c r="E44" s="234" t="s">
        <v>829</v>
      </c>
      <c r="F44" s="231"/>
      <c r="G44" s="359" t="s">
        <v>830</v>
      </c>
      <c r="H44" s="359"/>
      <c r="I44" s="359"/>
      <c r="J44" s="359"/>
      <c r="K44" s="229"/>
    </row>
    <row r="45" spans="2:11" s="1" customFormat="1" ht="15" customHeight="1">
      <c r="B45" s="232"/>
      <c r="C45" s="233"/>
      <c r="D45" s="231"/>
      <c r="E45" s="234" t="s">
        <v>110</v>
      </c>
      <c r="F45" s="231"/>
      <c r="G45" s="359" t="s">
        <v>831</v>
      </c>
      <c r="H45" s="359"/>
      <c r="I45" s="359"/>
      <c r="J45" s="359"/>
      <c r="K45" s="229"/>
    </row>
    <row r="46" spans="2:11" s="1" customFormat="1" ht="12.75" customHeight="1">
      <c r="B46" s="232"/>
      <c r="C46" s="233"/>
      <c r="D46" s="231"/>
      <c r="E46" s="231"/>
      <c r="F46" s="231"/>
      <c r="G46" s="231"/>
      <c r="H46" s="231"/>
      <c r="I46" s="231"/>
      <c r="J46" s="231"/>
      <c r="K46" s="229"/>
    </row>
    <row r="47" spans="2:11" s="1" customFormat="1" ht="15" customHeight="1">
      <c r="B47" s="232"/>
      <c r="C47" s="233"/>
      <c r="D47" s="359" t="s">
        <v>832</v>
      </c>
      <c r="E47" s="359"/>
      <c r="F47" s="359"/>
      <c r="G47" s="359"/>
      <c r="H47" s="359"/>
      <c r="I47" s="359"/>
      <c r="J47" s="359"/>
      <c r="K47" s="229"/>
    </row>
    <row r="48" spans="2:11" s="1" customFormat="1" ht="15" customHeight="1">
      <c r="B48" s="232"/>
      <c r="C48" s="233"/>
      <c r="D48" s="233"/>
      <c r="E48" s="359" t="s">
        <v>833</v>
      </c>
      <c r="F48" s="359"/>
      <c r="G48" s="359"/>
      <c r="H48" s="359"/>
      <c r="I48" s="359"/>
      <c r="J48" s="359"/>
      <c r="K48" s="229"/>
    </row>
    <row r="49" spans="2:11" s="1" customFormat="1" ht="15" customHeight="1">
      <c r="B49" s="232"/>
      <c r="C49" s="233"/>
      <c r="D49" s="233"/>
      <c r="E49" s="359" t="s">
        <v>834</v>
      </c>
      <c r="F49" s="359"/>
      <c r="G49" s="359"/>
      <c r="H49" s="359"/>
      <c r="I49" s="359"/>
      <c r="J49" s="359"/>
      <c r="K49" s="229"/>
    </row>
    <row r="50" spans="2:11" s="1" customFormat="1" ht="15" customHeight="1">
      <c r="B50" s="232"/>
      <c r="C50" s="233"/>
      <c r="D50" s="233"/>
      <c r="E50" s="359" t="s">
        <v>835</v>
      </c>
      <c r="F50" s="359"/>
      <c r="G50" s="359"/>
      <c r="H50" s="359"/>
      <c r="I50" s="359"/>
      <c r="J50" s="359"/>
      <c r="K50" s="229"/>
    </row>
    <row r="51" spans="2:11" s="1" customFormat="1" ht="15" customHeight="1">
      <c r="B51" s="232"/>
      <c r="C51" s="233"/>
      <c r="D51" s="359" t="s">
        <v>836</v>
      </c>
      <c r="E51" s="359"/>
      <c r="F51" s="359"/>
      <c r="G51" s="359"/>
      <c r="H51" s="359"/>
      <c r="I51" s="359"/>
      <c r="J51" s="359"/>
      <c r="K51" s="229"/>
    </row>
    <row r="52" spans="2:11" s="1" customFormat="1" ht="25.5" customHeight="1">
      <c r="B52" s="228"/>
      <c r="C52" s="360" t="s">
        <v>837</v>
      </c>
      <c r="D52" s="360"/>
      <c r="E52" s="360"/>
      <c r="F52" s="360"/>
      <c r="G52" s="360"/>
      <c r="H52" s="360"/>
      <c r="I52" s="360"/>
      <c r="J52" s="360"/>
      <c r="K52" s="229"/>
    </row>
    <row r="53" spans="2:11" s="1" customFormat="1" ht="5.25" customHeight="1">
      <c r="B53" s="228"/>
      <c r="C53" s="230"/>
      <c r="D53" s="230"/>
      <c r="E53" s="230"/>
      <c r="F53" s="230"/>
      <c r="G53" s="230"/>
      <c r="H53" s="230"/>
      <c r="I53" s="230"/>
      <c r="J53" s="230"/>
      <c r="K53" s="229"/>
    </row>
    <row r="54" spans="2:11" s="1" customFormat="1" ht="15" customHeight="1">
      <c r="B54" s="228"/>
      <c r="C54" s="359" t="s">
        <v>838</v>
      </c>
      <c r="D54" s="359"/>
      <c r="E54" s="359"/>
      <c r="F54" s="359"/>
      <c r="G54" s="359"/>
      <c r="H54" s="359"/>
      <c r="I54" s="359"/>
      <c r="J54" s="359"/>
      <c r="K54" s="229"/>
    </row>
    <row r="55" spans="2:11" s="1" customFormat="1" ht="15" customHeight="1">
      <c r="B55" s="228"/>
      <c r="C55" s="359" t="s">
        <v>839</v>
      </c>
      <c r="D55" s="359"/>
      <c r="E55" s="359"/>
      <c r="F55" s="359"/>
      <c r="G55" s="359"/>
      <c r="H55" s="359"/>
      <c r="I55" s="359"/>
      <c r="J55" s="359"/>
      <c r="K55" s="229"/>
    </row>
    <row r="56" spans="2:11" s="1" customFormat="1" ht="12.75" customHeight="1">
      <c r="B56" s="228"/>
      <c r="C56" s="231"/>
      <c r="D56" s="231"/>
      <c r="E56" s="231"/>
      <c r="F56" s="231"/>
      <c r="G56" s="231"/>
      <c r="H56" s="231"/>
      <c r="I56" s="231"/>
      <c r="J56" s="231"/>
      <c r="K56" s="229"/>
    </row>
    <row r="57" spans="2:11" s="1" customFormat="1" ht="15" customHeight="1">
      <c r="B57" s="228"/>
      <c r="C57" s="359" t="s">
        <v>840</v>
      </c>
      <c r="D57" s="359"/>
      <c r="E57" s="359"/>
      <c r="F57" s="359"/>
      <c r="G57" s="359"/>
      <c r="H57" s="359"/>
      <c r="I57" s="359"/>
      <c r="J57" s="359"/>
      <c r="K57" s="229"/>
    </row>
    <row r="58" spans="2:11" s="1" customFormat="1" ht="15" customHeight="1">
      <c r="B58" s="228"/>
      <c r="C58" s="233"/>
      <c r="D58" s="359" t="s">
        <v>841</v>
      </c>
      <c r="E58" s="359"/>
      <c r="F58" s="359"/>
      <c r="G58" s="359"/>
      <c r="H58" s="359"/>
      <c r="I58" s="359"/>
      <c r="J58" s="359"/>
      <c r="K58" s="229"/>
    </row>
    <row r="59" spans="2:11" s="1" customFormat="1" ht="15" customHeight="1">
      <c r="B59" s="228"/>
      <c r="C59" s="233"/>
      <c r="D59" s="359" t="s">
        <v>842</v>
      </c>
      <c r="E59" s="359"/>
      <c r="F59" s="359"/>
      <c r="G59" s="359"/>
      <c r="H59" s="359"/>
      <c r="I59" s="359"/>
      <c r="J59" s="359"/>
      <c r="K59" s="229"/>
    </row>
    <row r="60" spans="2:11" s="1" customFormat="1" ht="15" customHeight="1">
      <c r="B60" s="228"/>
      <c r="C60" s="233"/>
      <c r="D60" s="359" t="s">
        <v>843</v>
      </c>
      <c r="E60" s="359"/>
      <c r="F60" s="359"/>
      <c r="G60" s="359"/>
      <c r="H60" s="359"/>
      <c r="I60" s="359"/>
      <c r="J60" s="359"/>
      <c r="K60" s="229"/>
    </row>
    <row r="61" spans="2:11" s="1" customFormat="1" ht="15" customHeight="1">
      <c r="B61" s="228"/>
      <c r="C61" s="233"/>
      <c r="D61" s="359" t="s">
        <v>844</v>
      </c>
      <c r="E61" s="359"/>
      <c r="F61" s="359"/>
      <c r="G61" s="359"/>
      <c r="H61" s="359"/>
      <c r="I61" s="359"/>
      <c r="J61" s="359"/>
      <c r="K61" s="229"/>
    </row>
    <row r="62" spans="2:11" s="1" customFormat="1" ht="15" customHeight="1">
      <c r="B62" s="228"/>
      <c r="C62" s="233"/>
      <c r="D62" s="362" t="s">
        <v>845</v>
      </c>
      <c r="E62" s="362"/>
      <c r="F62" s="362"/>
      <c r="G62" s="362"/>
      <c r="H62" s="362"/>
      <c r="I62" s="362"/>
      <c r="J62" s="362"/>
      <c r="K62" s="229"/>
    </row>
    <row r="63" spans="2:11" s="1" customFormat="1" ht="15" customHeight="1">
      <c r="B63" s="228"/>
      <c r="C63" s="233"/>
      <c r="D63" s="359" t="s">
        <v>846</v>
      </c>
      <c r="E63" s="359"/>
      <c r="F63" s="359"/>
      <c r="G63" s="359"/>
      <c r="H63" s="359"/>
      <c r="I63" s="359"/>
      <c r="J63" s="359"/>
      <c r="K63" s="229"/>
    </row>
    <row r="64" spans="2:11" s="1" customFormat="1" ht="12.75" customHeight="1">
      <c r="B64" s="228"/>
      <c r="C64" s="233"/>
      <c r="D64" s="233"/>
      <c r="E64" s="236"/>
      <c r="F64" s="233"/>
      <c r="G64" s="233"/>
      <c r="H64" s="233"/>
      <c r="I64" s="233"/>
      <c r="J64" s="233"/>
      <c r="K64" s="229"/>
    </row>
    <row r="65" spans="2:11" s="1" customFormat="1" ht="15" customHeight="1">
      <c r="B65" s="228"/>
      <c r="C65" s="233"/>
      <c r="D65" s="359" t="s">
        <v>847</v>
      </c>
      <c r="E65" s="359"/>
      <c r="F65" s="359"/>
      <c r="G65" s="359"/>
      <c r="H65" s="359"/>
      <c r="I65" s="359"/>
      <c r="J65" s="359"/>
      <c r="K65" s="229"/>
    </row>
    <row r="66" spans="2:11" s="1" customFormat="1" ht="15" customHeight="1">
      <c r="B66" s="228"/>
      <c r="C66" s="233"/>
      <c r="D66" s="362" t="s">
        <v>848</v>
      </c>
      <c r="E66" s="362"/>
      <c r="F66" s="362"/>
      <c r="G66" s="362"/>
      <c r="H66" s="362"/>
      <c r="I66" s="362"/>
      <c r="J66" s="362"/>
      <c r="K66" s="229"/>
    </row>
    <row r="67" spans="2:11" s="1" customFormat="1" ht="15" customHeight="1">
      <c r="B67" s="228"/>
      <c r="C67" s="233"/>
      <c r="D67" s="359" t="s">
        <v>849</v>
      </c>
      <c r="E67" s="359"/>
      <c r="F67" s="359"/>
      <c r="G67" s="359"/>
      <c r="H67" s="359"/>
      <c r="I67" s="359"/>
      <c r="J67" s="359"/>
      <c r="K67" s="229"/>
    </row>
    <row r="68" spans="2:11" s="1" customFormat="1" ht="15" customHeight="1">
      <c r="B68" s="228"/>
      <c r="C68" s="233"/>
      <c r="D68" s="359" t="s">
        <v>850</v>
      </c>
      <c r="E68" s="359"/>
      <c r="F68" s="359"/>
      <c r="G68" s="359"/>
      <c r="H68" s="359"/>
      <c r="I68" s="359"/>
      <c r="J68" s="359"/>
      <c r="K68" s="229"/>
    </row>
    <row r="69" spans="2:11" s="1" customFormat="1" ht="15" customHeight="1">
      <c r="B69" s="228"/>
      <c r="C69" s="233"/>
      <c r="D69" s="359" t="s">
        <v>851</v>
      </c>
      <c r="E69" s="359"/>
      <c r="F69" s="359"/>
      <c r="G69" s="359"/>
      <c r="H69" s="359"/>
      <c r="I69" s="359"/>
      <c r="J69" s="359"/>
      <c r="K69" s="229"/>
    </row>
    <row r="70" spans="2:11" s="1" customFormat="1" ht="15" customHeight="1">
      <c r="B70" s="228"/>
      <c r="C70" s="233"/>
      <c r="D70" s="359" t="s">
        <v>852</v>
      </c>
      <c r="E70" s="359"/>
      <c r="F70" s="359"/>
      <c r="G70" s="359"/>
      <c r="H70" s="359"/>
      <c r="I70" s="359"/>
      <c r="J70" s="359"/>
      <c r="K70" s="229"/>
    </row>
    <row r="71" spans="2:11" s="1" customFormat="1" ht="12.75" customHeight="1">
      <c r="B71" s="237"/>
      <c r="C71" s="238"/>
      <c r="D71" s="238"/>
      <c r="E71" s="238"/>
      <c r="F71" s="238"/>
      <c r="G71" s="238"/>
      <c r="H71" s="238"/>
      <c r="I71" s="238"/>
      <c r="J71" s="238"/>
      <c r="K71" s="239"/>
    </row>
    <row r="72" spans="2:11" s="1" customFormat="1" ht="18.75" customHeight="1">
      <c r="B72" s="240"/>
      <c r="C72" s="240"/>
      <c r="D72" s="240"/>
      <c r="E72" s="240"/>
      <c r="F72" s="240"/>
      <c r="G72" s="240"/>
      <c r="H72" s="240"/>
      <c r="I72" s="240"/>
      <c r="J72" s="240"/>
      <c r="K72" s="241"/>
    </row>
    <row r="73" spans="2:11" s="1" customFormat="1" ht="18.75" customHeight="1">
      <c r="B73" s="241"/>
      <c r="C73" s="241"/>
      <c r="D73" s="241"/>
      <c r="E73" s="241"/>
      <c r="F73" s="241"/>
      <c r="G73" s="241"/>
      <c r="H73" s="241"/>
      <c r="I73" s="241"/>
      <c r="J73" s="241"/>
      <c r="K73" s="241"/>
    </row>
    <row r="74" spans="2:11" s="1" customFormat="1" ht="7.5" customHeight="1">
      <c r="B74" s="242"/>
      <c r="C74" s="243"/>
      <c r="D74" s="243"/>
      <c r="E74" s="243"/>
      <c r="F74" s="243"/>
      <c r="G74" s="243"/>
      <c r="H74" s="243"/>
      <c r="I74" s="243"/>
      <c r="J74" s="243"/>
      <c r="K74" s="244"/>
    </row>
    <row r="75" spans="2:11" s="1" customFormat="1" ht="45" customHeight="1">
      <c r="B75" s="245"/>
      <c r="C75" s="363" t="s">
        <v>853</v>
      </c>
      <c r="D75" s="363"/>
      <c r="E75" s="363"/>
      <c r="F75" s="363"/>
      <c r="G75" s="363"/>
      <c r="H75" s="363"/>
      <c r="I75" s="363"/>
      <c r="J75" s="363"/>
      <c r="K75" s="246"/>
    </row>
    <row r="76" spans="2:11" s="1" customFormat="1" ht="17.25" customHeight="1">
      <c r="B76" s="245"/>
      <c r="C76" s="247" t="s">
        <v>854</v>
      </c>
      <c r="D76" s="247"/>
      <c r="E76" s="247"/>
      <c r="F76" s="247" t="s">
        <v>855</v>
      </c>
      <c r="G76" s="248"/>
      <c r="H76" s="247" t="s">
        <v>53</v>
      </c>
      <c r="I76" s="247" t="s">
        <v>56</v>
      </c>
      <c r="J76" s="247" t="s">
        <v>856</v>
      </c>
      <c r="K76" s="246"/>
    </row>
    <row r="77" spans="2:11" s="1" customFormat="1" ht="17.25" customHeight="1">
      <c r="B77" s="245"/>
      <c r="C77" s="249" t="s">
        <v>857</v>
      </c>
      <c r="D77" s="249"/>
      <c r="E77" s="249"/>
      <c r="F77" s="250" t="s">
        <v>858</v>
      </c>
      <c r="G77" s="251"/>
      <c r="H77" s="249"/>
      <c r="I77" s="249"/>
      <c r="J77" s="249" t="s">
        <v>859</v>
      </c>
      <c r="K77" s="246"/>
    </row>
    <row r="78" spans="2:11" s="1" customFormat="1" ht="5.25" customHeight="1">
      <c r="B78" s="245"/>
      <c r="C78" s="252"/>
      <c r="D78" s="252"/>
      <c r="E78" s="252"/>
      <c r="F78" s="252"/>
      <c r="G78" s="253"/>
      <c r="H78" s="252"/>
      <c r="I78" s="252"/>
      <c r="J78" s="252"/>
      <c r="K78" s="246"/>
    </row>
    <row r="79" spans="2:11" s="1" customFormat="1" ht="15" customHeight="1">
      <c r="B79" s="245"/>
      <c r="C79" s="234" t="s">
        <v>52</v>
      </c>
      <c r="D79" s="254"/>
      <c r="E79" s="254"/>
      <c r="F79" s="255" t="s">
        <v>860</v>
      </c>
      <c r="G79" s="256"/>
      <c r="H79" s="234" t="s">
        <v>861</v>
      </c>
      <c r="I79" s="234" t="s">
        <v>862</v>
      </c>
      <c r="J79" s="234">
        <v>20</v>
      </c>
      <c r="K79" s="246"/>
    </row>
    <row r="80" spans="2:11" s="1" customFormat="1" ht="15" customHeight="1">
      <c r="B80" s="245"/>
      <c r="C80" s="234" t="s">
        <v>863</v>
      </c>
      <c r="D80" s="234"/>
      <c r="E80" s="234"/>
      <c r="F80" s="255" t="s">
        <v>860</v>
      </c>
      <c r="G80" s="256"/>
      <c r="H80" s="234" t="s">
        <v>864</v>
      </c>
      <c r="I80" s="234" t="s">
        <v>862</v>
      </c>
      <c r="J80" s="234">
        <v>120</v>
      </c>
      <c r="K80" s="246"/>
    </row>
    <row r="81" spans="2:11" s="1" customFormat="1" ht="15" customHeight="1">
      <c r="B81" s="257"/>
      <c r="C81" s="234" t="s">
        <v>865</v>
      </c>
      <c r="D81" s="234"/>
      <c r="E81" s="234"/>
      <c r="F81" s="255" t="s">
        <v>866</v>
      </c>
      <c r="G81" s="256"/>
      <c r="H81" s="234" t="s">
        <v>867</v>
      </c>
      <c r="I81" s="234" t="s">
        <v>862</v>
      </c>
      <c r="J81" s="234">
        <v>50</v>
      </c>
      <c r="K81" s="246"/>
    </row>
    <row r="82" spans="2:11" s="1" customFormat="1" ht="15" customHeight="1">
      <c r="B82" s="257"/>
      <c r="C82" s="234" t="s">
        <v>868</v>
      </c>
      <c r="D82" s="234"/>
      <c r="E82" s="234"/>
      <c r="F82" s="255" t="s">
        <v>860</v>
      </c>
      <c r="G82" s="256"/>
      <c r="H82" s="234" t="s">
        <v>869</v>
      </c>
      <c r="I82" s="234" t="s">
        <v>870</v>
      </c>
      <c r="J82" s="234"/>
      <c r="K82" s="246"/>
    </row>
    <row r="83" spans="2:11" s="1" customFormat="1" ht="15" customHeight="1">
      <c r="B83" s="257"/>
      <c r="C83" s="258" t="s">
        <v>871</v>
      </c>
      <c r="D83" s="258"/>
      <c r="E83" s="258"/>
      <c r="F83" s="259" t="s">
        <v>866</v>
      </c>
      <c r="G83" s="258"/>
      <c r="H83" s="258" t="s">
        <v>872</v>
      </c>
      <c r="I83" s="258" t="s">
        <v>862</v>
      </c>
      <c r="J83" s="258">
        <v>15</v>
      </c>
      <c r="K83" s="246"/>
    </row>
    <row r="84" spans="2:11" s="1" customFormat="1" ht="15" customHeight="1">
      <c r="B84" s="257"/>
      <c r="C84" s="258" t="s">
        <v>873</v>
      </c>
      <c r="D84" s="258"/>
      <c r="E84" s="258"/>
      <c r="F84" s="259" t="s">
        <v>866</v>
      </c>
      <c r="G84" s="258"/>
      <c r="H84" s="258" t="s">
        <v>874</v>
      </c>
      <c r="I84" s="258" t="s">
        <v>862</v>
      </c>
      <c r="J84" s="258">
        <v>15</v>
      </c>
      <c r="K84" s="246"/>
    </row>
    <row r="85" spans="2:11" s="1" customFormat="1" ht="15" customHeight="1">
      <c r="B85" s="257"/>
      <c r="C85" s="258" t="s">
        <v>875</v>
      </c>
      <c r="D85" s="258"/>
      <c r="E85" s="258"/>
      <c r="F85" s="259" t="s">
        <v>866</v>
      </c>
      <c r="G85" s="258"/>
      <c r="H85" s="258" t="s">
        <v>876</v>
      </c>
      <c r="I85" s="258" t="s">
        <v>862</v>
      </c>
      <c r="J85" s="258">
        <v>20</v>
      </c>
      <c r="K85" s="246"/>
    </row>
    <row r="86" spans="2:11" s="1" customFormat="1" ht="15" customHeight="1">
      <c r="B86" s="257"/>
      <c r="C86" s="258" t="s">
        <v>877</v>
      </c>
      <c r="D86" s="258"/>
      <c r="E86" s="258"/>
      <c r="F86" s="259" t="s">
        <v>866</v>
      </c>
      <c r="G86" s="258"/>
      <c r="H86" s="258" t="s">
        <v>878</v>
      </c>
      <c r="I86" s="258" t="s">
        <v>862</v>
      </c>
      <c r="J86" s="258">
        <v>20</v>
      </c>
      <c r="K86" s="246"/>
    </row>
    <row r="87" spans="2:11" s="1" customFormat="1" ht="15" customHeight="1">
      <c r="B87" s="257"/>
      <c r="C87" s="234" t="s">
        <v>879</v>
      </c>
      <c r="D87" s="234"/>
      <c r="E87" s="234"/>
      <c r="F87" s="255" t="s">
        <v>866</v>
      </c>
      <c r="G87" s="256"/>
      <c r="H87" s="234" t="s">
        <v>880</v>
      </c>
      <c r="I87" s="234" t="s">
        <v>862</v>
      </c>
      <c r="J87" s="234">
        <v>50</v>
      </c>
      <c r="K87" s="246"/>
    </row>
    <row r="88" spans="2:11" s="1" customFormat="1" ht="15" customHeight="1">
      <c r="B88" s="257"/>
      <c r="C88" s="234" t="s">
        <v>881</v>
      </c>
      <c r="D88" s="234"/>
      <c r="E88" s="234"/>
      <c r="F88" s="255" t="s">
        <v>866</v>
      </c>
      <c r="G88" s="256"/>
      <c r="H88" s="234" t="s">
        <v>882</v>
      </c>
      <c r="I88" s="234" t="s">
        <v>862</v>
      </c>
      <c r="J88" s="234">
        <v>20</v>
      </c>
      <c r="K88" s="246"/>
    </row>
    <row r="89" spans="2:11" s="1" customFormat="1" ht="15" customHeight="1">
      <c r="B89" s="257"/>
      <c r="C89" s="234" t="s">
        <v>883</v>
      </c>
      <c r="D89" s="234"/>
      <c r="E89" s="234"/>
      <c r="F89" s="255" t="s">
        <v>866</v>
      </c>
      <c r="G89" s="256"/>
      <c r="H89" s="234" t="s">
        <v>884</v>
      </c>
      <c r="I89" s="234" t="s">
        <v>862</v>
      </c>
      <c r="J89" s="234">
        <v>20</v>
      </c>
      <c r="K89" s="246"/>
    </row>
    <row r="90" spans="2:11" s="1" customFormat="1" ht="15" customHeight="1">
      <c r="B90" s="257"/>
      <c r="C90" s="234" t="s">
        <v>885</v>
      </c>
      <c r="D90" s="234"/>
      <c r="E90" s="234"/>
      <c r="F90" s="255" t="s">
        <v>866</v>
      </c>
      <c r="G90" s="256"/>
      <c r="H90" s="234" t="s">
        <v>886</v>
      </c>
      <c r="I90" s="234" t="s">
        <v>862</v>
      </c>
      <c r="J90" s="234">
        <v>50</v>
      </c>
      <c r="K90" s="246"/>
    </row>
    <row r="91" spans="2:11" s="1" customFormat="1" ht="15" customHeight="1">
      <c r="B91" s="257"/>
      <c r="C91" s="234" t="s">
        <v>887</v>
      </c>
      <c r="D91" s="234"/>
      <c r="E91" s="234"/>
      <c r="F91" s="255" t="s">
        <v>866</v>
      </c>
      <c r="G91" s="256"/>
      <c r="H91" s="234" t="s">
        <v>887</v>
      </c>
      <c r="I91" s="234" t="s">
        <v>862</v>
      </c>
      <c r="J91" s="234">
        <v>50</v>
      </c>
      <c r="K91" s="246"/>
    </row>
    <row r="92" spans="2:11" s="1" customFormat="1" ht="15" customHeight="1">
      <c r="B92" s="257"/>
      <c r="C92" s="234" t="s">
        <v>888</v>
      </c>
      <c r="D92" s="234"/>
      <c r="E92" s="234"/>
      <c r="F92" s="255" t="s">
        <v>866</v>
      </c>
      <c r="G92" s="256"/>
      <c r="H92" s="234" t="s">
        <v>889</v>
      </c>
      <c r="I92" s="234" t="s">
        <v>862</v>
      </c>
      <c r="J92" s="234">
        <v>255</v>
      </c>
      <c r="K92" s="246"/>
    </row>
    <row r="93" spans="2:11" s="1" customFormat="1" ht="15" customHeight="1">
      <c r="B93" s="257"/>
      <c r="C93" s="234" t="s">
        <v>890</v>
      </c>
      <c r="D93" s="234"/>
      <c r="E93" s="234"/>
      <c r="F93" s="255" t="s">
        <v>860</v>
      </c>
      <c r="G93" s="256"/>
      <c r="H93" s="234" t="s">
        <v>891</v>
      </c>
      <c r="I93" s="234" t="s">
        <v>892</v>
      </c>
      <c r="J93" s="234"/>
      <c r="K93" s="246"/>
    </row>
    <row r="94" spans="2:11" s="1" customFormat="1" ht="15" customHeight="1">
      <c r="B94" s="257"/>
      <c r="C94" s="234" t="s">
        <v>893</v>
      </c>
      <c r="D94" s="234"/>
      <c r="E94" s="234"/>
      <c r="F94" s="255" t="s">
        <v>860</v>
      </c>
      <c r="G94" s="256"/>
      <c r="H94" s="234" t="s">
        <v>894</v>
      </c>
      <c r="I94" s="234" t="s">
        <v>895</v>
      </c>
      <c r="J94" s="234"/>
      <c r="K94" s="246"/>
    </row>
    <row r="95" spans="2:11" s="1" customFormat="1" ht="15" customHeight="1">
      <c r="B95" s="257"/>
      <c r="C95" s="234" t="s">
        <v>896</v>
      </c>
      <c r="D95" s="234"/>
      <c r="E95" s="234"/>
      <c r="F95" s="255" t="s">
        <v>860</v>
      </c>
      <c r="G95" s="256"/>
      <c r="H95" s="234" t="s">
        <v>896</v>
      </c>
      <c r="I95" s="234" t="s">
        <v>895</v>
      </c>
      <c r="J95" s="234"/>
      <c r="K95" s="246"/>
    </row>
    <row r="96" spans="2:11" s="1" customFormat="1" ht="15" customHeight="1">
      <c r="B96" s="257"/>
      <c r="C96" s="234" t="s">
        <v>37</v>
      </c>
      <c r="D96" s="234"/>
      <c r="E96" s="234"/>
      <c r="F96" s="255" t="s">
        <v>860</v>
      </c>
      <c r="G96" s="256"/>
      <c r="H96" s="234" t="s">
        <v>897</v>
      </c>
      <c r="I96" s="234" t="s">
        <v>895</v>
      </c>
      <c r="J96" s="234"/>
      <c r="K96" s="246"/>
    </row>
    <row r="97" spans="2:11" s="1" customFormat="1" ht="15" customHeight="1">
      <c r="B97" s="257"/>
      <c r="C97" s="234" t="s">
        <v>47</v>
      </c>
      <c r="D97" s="234"/>
      <c r="E97" s="234"/>
      <c r="F97" s="255" t="s">
        <v>860</v>
      </c>
      <c r="G97" s="256"/>
      <c r="H97" s="234" t="s">
        <v>898</v>
      </c>
      <c r="I97" s="234" t="s">
        <v>895</v>
      </c>
      <c r="J97" s="234"/>
      <c r="K97" s="246"/>
    </row>
    <row r="98" spans="2:11" s="1" customFormat="1" ht="15" customHeight="1">
      <c r="B98" s="260"/>
      <c r="C98" s="261"/>
      <c r="D98" s="261"/>
      <c r="E98" s="261"/>
      <c r="F98" s="261"/>
      <c r="G98" s="261"/>
      <c r="H98" s="261"/>
      <c r="I98" s="261"/>
      <c r="J98" s="261"/>
      <c r="K98" s="262"/>
    </row>
    <row r="99" spans="2:11" s="1" customFormat="1" ht="18.75" customHeight="1">
      <c r="B99" s="263"/>
      <c r="C99" s="264"/>
      <c r="D99" s="264"/>
      <c r="E99" s="264"/>
      <c r="F99" s="264"/>
      <c r="G99" s="264"/>
      <c r="H99" s="264"/>
      <c r="I99" s="264"/>
      <c r="J99" s="264"/>
      <c r="K99" s="263"/>
    </row>
    <row r="100" spans="2:11" s="1" customFormat="1" ht="18.75" customHeight="1">
      <c r="B100" s="241"/>
      <c r="C100" s="241"/>
      <c r="D100" s="241"/>
      <c r="E100" s="241"/>
      <c r="F100" s="241"/>
      <c r="G100" s="241"/>
      <c r="H100" s="241"/>
      <c r="I100" s="241"/>
      <c r="J100" s="241"/>
      <c r="K100" s="241"/>
    </row>
    <row r="101" spans="2:11" s="1" customFormat="1" ht="7.5" customHeight="1">
      <c r="B101" s="242"/>
      <c r="C101" s="243"/>
      <c r="D101" s="243"/>
      <c r="E101" s="243"/>
      <c r="F101" s="243"/>
      <c r="G101" s="243"/>
      <c r="H101" s="243"/>
      <c r="I101" s="243"/>
      <c r="J101" s="243"/>
      <c r="K101" s="244"/>
    </row>
    <row r="102" spans="2:11" s="1" customFormat="1" ht="45" customHeight="1">
      <c r="B102" s="245"/>
      <c r="C102" s="363" t="s">
        <v>899</v>
      </c>
      <c r="D102" s="363"/>
      <c r="E102" s="363"/>
      <c r="F102" s="363"/>
      <c r="G102" s="363"/>
      <c r="H102" s="363"/>
      <c r="I102" s="363"/>
      <c r="J102" s="363"/>
      <c r="K102" s="246"/>
    </row>
    <row r="103" spans="2:11" s="1" customFormat="1" ht="17.25" customHeight="1">
      <c r="B103" s="245"/>
      <c r="C103" s="247" t="s">
        <v>854</v>
      </c>
      <c r="D103" s="247"/>
      <c r="E103" s="247"/>
      <c r="F103" s="247" t="s">
        <v>855</v>
      </c>
      <c r="G103" s="248"/>
      <c r="H103" s="247" t="s">
        <v>53</v>
      </c>
      <c r="I103" s="247" t="s">
        <v>56</v>
      </c>
      <c r="J103" s="247" t="s">
        <v>856</v>
      </c>
      <c r="K103" s="246"/>
    </row>
    <row r="104" spans="2:11" s="1" customFormat="1" ht="17.25" customHeight="1">
      <c r="B104" s="245"/>
      <c r="C104" s="249" t="s">
        <v>857</v>
      </c>
      <c r="D104" s="249"/>
      <c r="E104" s="249"/>
      <c r="F104" s="250" t="s">
        <v>858</v>
      </c>
      <c r="G104" s="251"/>
      <c r="H104" s="249"/>
      <c r="I104" s="249"/>
      <c r="J104" s="249" t="s">
        <v>859</v>
      </c>
      <c r="K104" s="246"/>
    </row>
    <row r="105" spans="2:11" s="1" customFormat="1" ht="5.25" customHeight="1">
      <c r="B105" s="245"/>
      <c r="C105" s="247"/>
      <c r="D105" s="247"/>
      <c r="E105" s="247"/>
      <c r="F105" s="247"/>
      <c r="G105" s="265"/>
      <c r="H105" s="247"/>
      <c r="I105" s="247"/>
      <c r="J105" s="247"/>
      <c r="K105" s="246"/>
    </row>
    <row r="106" spans="2:11" s="1" customFormat="1" ht="15" customHeight="1">
      <c r="B106" s="245"/>
      <c r="C106" s="234" t="s">
        <v>52</v>
      </c>
      <c r="D106" s="254"/>
      <c r="E106" s="254"/>
      <c r="F106" s="255" t="s">
        <v>860</v>
      </c>
      <c r="G106" s="234"/>
      <c r="H106" s="234" t="s">
        <v>900</v>
      </c>
      <c r="I106" s="234" t="s">
        <v>862</v>
      </c>
      <c r="J106" s="234">
        <v>20</v>
      </c>
      <c r="K106" s="246"/>
    </row>
    <row r="107" spans="2:11" s="1" customFormat="1" ht="15" customHeight="1">
      <c r="B107" s="245"/>
      <c r="C107" s="234" t="s">
        <v>863</v>
      </c>
      <c r="D107" s="234"/>
      <c r="E107" s="234"/>
      <c r="F107" s="255" t="s">
        <v>860</v>
      </c>
      <c r="G107" s="234"/>
      <c r="H107" s="234" t="s">
        <v>900</v>
      </c>
      <c r="I107" s="234" t="s">
        <v>862</v>
      </c>
      <c r="J107" s="234">
        <v>120</v>
      </c>
      <c r="K107" s="246"/>
    </row>
    <row r="108" spans="2:11" s="1" customFormat="1" ht="15" customHeight="1">
      <c r="B108" s="257"/>
      <c r="C108" s="234" t="s">
        <v>865</v>
      </c>
      <c r="D108" s="234"/>
      <c r="E108" s="234"/>
      <c r="F108" s="255" t="s">
        <v>866</v>
      </c>
      <c r="G108" s="234"/>
      <c r="H108" s="234" t="s">
        <v>900</v>
      </c>
      <c r="I108" s="234" t="s">
        <v>862</v>
      </c>
      <c r="J108" s="234">
        <v>50</v>
      </c>
      <c r="K108" s="246"/>
    </row>
    <row r="109" spans="2:11" s="1" customFormat="1" ht="15" customHeight="1">
      <c r="B109" s="257"/>
      <c r="C109" s="234" t="s">
        <v>868</v>
      </c>
      <c r="D109" s="234"/>
      <c r="E109" s="234"/>
      <c r="F109" s="255" t="s">
        <v>860</v>
      </c>
      <c r="G109" s="234"/>
      <c r="H109" s="234" t="s">
        <v>900</v>
      </c>
      <c r="I109" s="234" t="s">
        <v>870</v>
      </c>
      <c r="J109" s="234"/>
      <c r="K109" s="246"/>
    </row>
    <row r="110" spans="2:11" s="1" customFormat="1" ht="15" customHeight="1">
      <c r="B110" s="257"/>
      <c r="C110" s="234" t="s">
        <v>879</v>
      </c>
      <c r="D110" s="234"/>
      <c r="E110" s="234"/>
      <c r="F110" s="255" t="s">
        <v>866</v>
      </c>
      <c r="G110" s="234"/>
      <c r="H110" s="234" t="s">
        <v>900</v>
      </c>
      <c r="I110" s="234" t="s">
        <v>862</v>
      </c>
      <c r="J110" s="234">
        <v>50</v>
      </c>
      <c r="K110" s="246"/>
    </row>
    <row r="111" spans="2:11" s="1" customFormat="1" ht="15" customHeight="1">
      <c r="B111" s="257"/>
      <c r="C111" s="234" t="s">
        <v>887</v>
      </c>
      <c r="D111" s="234"/>
      <c r="E111" s="234"/>
      <c r="F111" s="255" t="s">
        <v>866</v>
      </c>
      <c r="G111" s="234"/>
      <c r="H111" s="234" t="s">
        <v>900</v>
      </c>
      <c r="I111" s="234" t="s">
        <v>862</v>
      </c>
      <c r="J111" s="234">
        <v>50</v>
      </c>
      <c r="K111" s="246"/>
    </row>
    <row r="112" spans="2:11" s="1" customFormat="1" ht="15" customHeight="1">
      <c r="B112" s="257"/>
      <c r="C112" s="234" t="s">
        <v>885</v>
      </c>
      <c r="D112" s="234"/>
      <c r="E112" s="234"/>
      <c r="F112" s="255" t="s">
        <v>866</v>
      </c>
      <c r="G112" s="234"/>
      <c r="H112" s="234" t="s">
        <v>900</v>
      </c>
      <c r="I112" s="234" t="s">
        <v>862</v>
      </c>
      <c r="J112" s="234">
        <v>50</v>
      </c>
      <c r="K112" s="246"/>
    </row>
    <row r="113" spans="2:11" s="1" customFormat="1" ht="15" customHeight="1">
      <c r="B113" s="257"/>
      <c r="C113" s="234" t="s">
        <v>52</v>
      </c>
      <c r="D113" s="234"/>
      <c r="E113" s="234"/>
      <c r="F113" s="255" t="s">
        <v>860</v>
      </c>
      <c r="G113" s="234"/>
      <c r="H113" s="234" t="s">
        <v>901</v>
      </c>
      <c r="I113" s="234" t="s">
        <v>862</v>
      </c>
      <c r="J113" s="234">
        <v>20</v>
      </c>
      <c r="K113" s="246"/>
    </row>
    <row r="114" spans="2:11" s="1" customFormat="1" ht="15" customHeight="1">
      <c r="B114" s="257"/>
      <c r="C114" s="234" t="s">
        <v>902</v>
      </c>
      <c r="D114" s="234"/>
      <c r="E114" s="234"/>
      <c r="F114" s="255" t="s">
        <v>860</v>
      </c>
      <c r="G114" s="234"/>
      <c r="H114" s="234" t="s">
        <v>903</v>
      </c>
      <c r="I114" s="234" t="s">
        <v>862</v>
      </c>
      <c r="J114" s="234">
        <v>120</v>
      </c>
      <c r="K114" s="246"/>
    </row>
    <row r="115" spans="2:11" s="1" customFormat="1" ht="15" customHeight="1">
      <c r="B115" s="257"/>
      <c r="C115" s="234" t="s">
        <v>37</v>
      </c>
      <c r="D115" s="234"/>
      <c r="E115" s="234"/>
      <c r="F115" s="255" t="s">
        <v>860</v>
      </c>
      <c r="G115" s="234"/>
      <c r="H115" s="234" t="s">
        <v>904</v>
      </c>
      <c r="I115" s="234" t="s">
        <v>895</v>
      </c>
      <c r="J115" s="234"/>
      <c r="K115" s="246"/>
    </row>
    <row r="116" spans="2:11" s="1" customFormat="1" ht="15" customHeight="1">
      <c r="B116" s="257"/>
      <c r="C116" s="234" t="s">
        <v>47</v>
      </c>
      <c r="D116" s="234"/>
      <c r="E116" s="234"/>
      <c r="F116" s="255" t="s">
        <v>860</v>
      </c>
      <c r="G116" s="234"/>
      <c r="H116" s="234" t="s">
        <v>905</v>
      </c>
      <c r="I116" s="234" t="s">
        <v>895</v>
      </c>
      <c r="J116" s="234"/>
      <c r="K116" s="246"/>
    </row>
    <row r="117" spans="2:11" s="1" customFormat="1" ht="15" customHeight="1">
      <c r="B117" s="257"/>
      <c r="C117" s="234" t="s">
        <v>56</v>
      </c>
      <c r="D117" s="234"/>
      <c r="E117" s="234"/>
      <c r="F117" s="255" t="s">
        <v>860</v>
      </c>
      <c r="G117" s="234"/>
      <c r="H117" s="234" t="s">
        <v>906</v>
      </c>
      <c r="I117" s="234" t="s">
        <v>907</v>
      </c>
      <c r="J117" s="234"/>
      <c r="K117" s="246"/>
    </row>
    <row r="118" spans="2:11" s="1" customFormat="1" ht="15" customHeight="1">
      <c r="B118" s="260"/>
      <c r="C118" s="266"/>
      <c r="D118" s="266"/>
      <c r="E118" s="266"/>
      <c r="F118" s="266"/>
      <c r="G118" s="266"/>
      <c r="H118" s="266"/>
      <c r="I118" s="266"/>
      <c r="J118" s="266"/>
      <c r="K118" s="262"/>
    </row>
    <row r="119" spans="2:11" s="1" customFormat="1" ht="18.75" customHeight="1">
      <c r="B119" s="267"/>
      <c r="C119" s="268"/>
      <c r="D119" s="268"/>
      <c r="E119" s="268"/>
      <c r="F119" s="269"/>
      <c r="G119" s="268"/>
      <c r="H119" s="268"/>
      <c r="I119" s="268"/>
      <c r="J119" s="268"/>
      <c r="K119" s="267"/>
    </row>
    <row r="120" spans="2:11" s="1" customFormat="1" ht="18.75" customHeight="1">
      <c r="B120" s="241"/>
      <c r="C120" s="241"/>
      <c r="D120" s="241"/>
      <c r="E120" s="241"/>
      <c r="F120" s="241"/>
      <c r="G120" s="241"/>
      <c r="H120" s="241"/>
      <c r="I120" s="241"/>
      <c r="J120" s="241"/>
      <c r="K120" s="241"/>
    </row>
    <row r="121" spans="2:11" s="1" customFormat="1" ht="7.5" customHeight="1">
      <c r="B121" s="270"/>
      <c r="C121" s="271"/>
      <c r="D121" s="271"/>
      <c r="E121" s="271"/>
      <c r="F121" s="271"/>
      <c r="G121" s="271"/>
      <c r="H121" s="271"/>
      <c r="I121" s="271"/>
      <c r="J121" s="271"/>
      <c r="K121" s="272"/>
    </row>
    <row r="122" spans="2:11" s="1" customFormat="1" ht="45" customHeight="1">
      <c r="B122" s="273"/>
      <c r="C122" s="361" t="s">
        <v>908</v>
      </c>
      <c r="D122" s="361"/>
      <c r="E122" s="361"/>
      <c r="F122" s="361"/>
      <c r="G122" s="361"/>
      <c r="H122" s="361"/>
      <c r="I122" s="361"/>
      <c r="J122" s="361"/>
      <c r="K122" s="274"/>
    </row>
    <row r="123" spans="2:11" s="1" customFormat="1" ht="17.25" customHeight="1">
      <c r="B123" s="275"/>
      <c r="C123" s="247" t="s">
        <v>854</v>
      </c>
      <c r="D123" s="247"/>
      <c r="E123" s="247"/>
      <c r="F123" s="247" t="s">
        <v>855</v>
      </c>
      <c r="G123" s="248"/>
      <c r="H123" s="247" t="s">
        <v>53</v>
      </c>
      <c r="I123" s="247" t="s">
        <v>56</v>
      </c>
      <c r="J123" s="247" t="s">
        <v>856</v>
      </c>
      <c r="K123" s="276"/>
    </row>
    <row r="124" spans="2:11" s="1" customFormat="1" ht="17.25" customHeight="1">
      <c r="B124" s="275"/>
      <c r="C124" s="249" t="s">
        <v>857</v>
      </c>
      <c r="D124" s="249"/>
      <c r="E124" s="249"/>
      <c r="F124" s="250" t="s">
        <v>858</v>
      </c>
      <c r="G124" s="251"/>
      <c r="H124" s="249"/>
      <c r="I124" s="249"/>
      <c r="J124" s="249" t="s">
        <v>859</v>
      </c>
      <c r="K124" s="276"/>
    </row>
    <row r="125" spans="2:11" s="1" customFormat="1" ht="5.25" customHeight="1">
      <c r="B125" s="277"/>
      <c r="C125" s="252"/>
      <c r="D125" s="252"/>
      <c r="E125" s="252"/>
      <c r="F125" s="252"/>
      <c r="G125" s="278"/>
      <c r="H125" s="252"/>
      <c r="I125" s="252"/>
      <c r="J125" s="252"/>
      <c r="K125" s="279"/>
    </row>
    <row r="126" spans="2:11" s="1" customFormat="1" ht="15" customHeight="1">
      <c r="B126" s="277"/>
      <c r="C126" s="234" t="s">
        <v>863</v>
      </c>
      <c r="D126" s="254"/>
      <c r="E126" s="254"/>
      <c r="F126" s="255" t="s">
        <v>860</v>
      </c>
      <c r="G126" s="234"/>
      <c r="H126" s="234" t="s">
        <v>900</v>
      </c>
      <c r="I126" s="234" t="s">
        <v>862</v>
      </c>
      <c r="J126" s="234">
        <v>120</v>
      </c>
      <c r="K126" s="280"/>
    </row>
    <row r="127" spans="2:11" s="1" customFormat="1" ht="15" customHeight="1">
      <c r="B127" s="277"/>
      <c r="C127" s="234" t="s">
        <v>909</v>
      </c>
      <c r="D127" s="234"/>
      <c r="E127" s="234"/>
      <c r="F127" s="255" t="s">
        <v>860</v>
      </c>
      <c r="G127" s="234"/>
      <c r="H127" s="234" t="s">
        <v>910</v>
      </c>
      <c r="I127" s="234" t="s">
        <v>862</v>
      </c>
      <c r="J127" s="234" t="s">
        <v>911</v>
      </c>
      <c r="K127" s="280"/>
    </row>
    <row r="128" spans="2:11" s="1" customFormat="1" ht="15" customHeight="1">
      <c r="B128" s="277"/>
      <c r="C128" s="234" t="s">
        <v>808</v>
      </c>
      <c r="D128" s="234"/>
      <c r="E128" s="234"/>
      <c r="F128" s="255" t="s">
        <v>860</v>
      </c>
      <c r="G128" s="234"/>
      <c r="H128" s="234" t="s">
        <v>912</v>
      </c>
      <c r="I128" s="234" t="s">
        <v>862</v>
      </c>
      <c r="J128" s="234" t="s">
        <v>911</v>
      </c>
      <c r="K128" s="280"/>
    </row>
    <row r="129" spans="2:11" s="1" customFormat="1" ht="15" customHeight="1">
      <c r="B129" s="277"/>
      <c r="C129" s="234" t="s">
        <v>871</v>
      </c>
      <c r="D129" s="234"/>
      <c r="E129" s="234"/>
      <c r="F129" s="255" t="s">
        <v>866</v>
      </c>
      <c r="G129" s="234"/>
      <c r="H129" s="234" t="s">
        <v>872</v>
      </c>
      <c r="I129" s="234" t="s">
        <v>862</v>
      </c>
      <c r="J129" s="234">
        <v>15</v>
      </c>
      <c r="K129" s="280"/>
    </row>
    <row r="130" spans="2:11" s="1" customFormat="1" ht="15" customHeight="1">
      <c r="B130" s="277"/>
      <c r="C130" s="258" t="s">
        <v>873</v>
      </c>
      <c r="D130" s="258"/>
      <c r="E130" s="258"/>
      <c r="F130" s="259" t="s">
        <v>866</v>
      </c>
      <c r="G130" s="258"/>
      <c r="H130" s="258" t="s">
        <v>874</v>
      </c>
      <c r="I130" s="258" t="s">
        <v>862</v>
      </c>
      <c r="J130" s="258">
        <v>15</v>
      </c>
      <c r="K130" s="280"/>
    </row>
    <row r="131" spans="2:11" s="1" customFormat="1" ht="15" customHeight="1">
      <c r="B131" s="277"/>
      <c r="C131" s="258" t="s">
        <v>875</v>
      </c>
      <c r="D131" s="258"/>
      <c r="E131" s="258"/>
      <c r="F131" s="259" t="s">
        <v>866</v>
      </c>
      <c r="G131" s="258"/>
      <c r="H131" s="258" t="s">
        <v>876</v>
      </c>
      <c r="I131" s="258" t="s">
        <v>862</v>
      </c>
      <c r="J131" s="258">
        <v>20</v>
      </c>
      <c r="K131" s="280"/>
    </row>
    <row r="132" spans="2:11" s="1" customFormat="1" ht="15" customHeight="1">
      <c r="B132" s="277"/>
      <c r="C132" s="258" t="s">
        <v>877</v>
      </c>
      <c r="D132" s="258"/>
      <c r="E132" s="258"/>
      <c r="F132" s="259" t="s">
        <v>866</v>
      </c>
      <c r="G132" s="258"/>
      <c r="H132" s="258" t="s">
        <v>878</v>
      </c>
      <c r="I132" s="258" t="s">
        <v>862</v>
      </c>
      <c r="J132" s="258">
        <v>20</v>
      </c>
      <c r="K132" s="280"/>
    </row>
    <row r="133" spans="2:11" s="1" customFormat="1" ht="15" customHeight="1">
      <c r="B133" s="277"/>
      <c r="C133" s="234" t="s">
        <v>865</v>
      </c>
      <c r="D133" s="234"/>
      <c r="E133" s="234"/>
      <c r="F133" s="255" t="s">
        <v>866</v>
      </c>
      <c r="G133" s="234"/>
      <c r="H133" s="234" t="s">
        <v>900</v>
      </c>
      <c r="I133" s="234" t="s">
        <v>862</v>
      </c>
      <c r="J133" s="234">
        <v>50</v>
      </c>
      <c r="K133" s="280"/>
    </row>
    <row r="134" spans="2:11" s="1" customFormat="1" ht="15" customHeight="1">
      <c r="B134" s="277"/>
      <c r="C134" s="234" t="s">
        <v>879</v>
      </c>
      <c r="D134" s="234"/>
      <c r="E134" s="234"/>
      <c r="F134" s="255" t="s">
        <v>866</v>
      </c>
      <c r="G134" s="234"/>
      <c r="H134" s="234" t="s">
        <v>900</v>
      </c>
      <c r="I134" s="234" t="s">
        <v>862</v>
      </c>
      <c r="J134" s="234">
        <v>50</v>
      </c>
      <c r="K134" s="280"/>
    </row>
    <row r="135" spans="2:11" s="1" customFormat="1" ht="15" customHeight="1">
      <c r="B135" s="277"/>
      <c r="C135" s="234" t="s">
        <v>885</v>
      </c>
      <c r="D135" s="234"/>
      <c r="E135" s="234"/>
      <c r="F135" s="255" t="s">
        <v>866</v>
      </c>
      <c r="G135" s="234"/>
      <c r="H135" s="234" t="s">
        <v>900</v>
      </c>
      <c r="I135" s="234" t="s">
        <v>862</v>
      </c>
      <c r="J135" s="234">
        <v>50</v>
      </c>
      <c r="K135" s="280"/>
    </row>
    <row r="136" spans="2:11" s="1" customFormat="1" ht="15" customHeight="1">
      <c r="B136" s="277"/>
      <c r="C136" s="234" t="s">
        <v>887</v>
      </c>
      <c r="D136" s="234"/>
      <c r="E136" s="234"/>
      <c r="F136" s="255" t="s">
        <v>866</v>
      </c>
      <c r="G136" s="234"/>
      <c r="H136" s="234" t="s">
        <v>900</v>
      </c>
      <c r="I136" s="234" t="s">
        <v>862</v>
      </c>
      <c r="J136" s="234">
        <v>50</v>
      </c>
      <c r="K136" s="280"/>
    </row>
    <row r="137" spans="2:11" s="1" customFormat="1" ht="15" customHeight="1">
      <c r="B137" s="277"/>
      <c r="C137" s="234" t="s">
        <v>888</v>
      </c>
      <c r="D137" s="234"/>
      <c r="E137" s="234"/>
      <c r="F137" s="255" t="s">
        <v>866</v>
      </c>
      <c r="G137" s="234"/>
      <c r="H137" s="234" t="s">
        <v>913</v>
      </c>
      <c r="I137" s="234" t="s">
        <v>862</v>
      </c>
      <c r="J137" s="234">
        <v>255</v>
      </c>
      <c r="K137" s="280"/>
    </row>
    <row r="138" spans="2:11" s="1" customFormat="1" ht="15" customHeight="1">
      <c r="B138" s="277"/>
      <c r="C138" s="234" t="s">
        <v>890</v>
      </c>
      <c r="D138" s="234"/>
      <c r="E138" s="234"/>
      <c r="F138" s="255" t="s">
        <v>860</v>
      </c>
      <c r="G138" s="234"/>
      <c r="H138" s="234" t="s">
        <v>914</v>
      </c>
      <c r="I138" s="234" t="s">
        <v>892</v>
      </c>
      <c r="J138" s="234"/>
      <c r="K138" s="280"/>
    </row>
    <row r="139" spans="2:11" s="1" customFormat="1" ht="15" customHeight="1">
      <c r="B139" s="277"/>
      <c r="C139" s="234" t="s">
        <v>893</v>
      </c>
      <c r="D139" s="234"/>
      <c r="E139" s="234"/>
      <c r="F139" s="255" t="s">
        <v>860</v>
      </c>
      <c r="G139" s="234"/>
      <c r="H139" s="234" t="s">
        <v>915</v>
      </c>
      <c r="I139" s="234" t="s">
        <v>895</v>
      </c>
      <c r="J139" s="234"/>
      <c r="K139" s="280"/>
    </row>
    <row r="140" spans="2:11" s="1" customFormat="1" ht="15" customHeight="1">
      <c r="B140" s="277"/>
      <c r="C140" s="234" t="s">
        <v>896</v>
      </c>
      <c r="D140" s="234"/>
      <c r="E140" s="234"/>
      <c r="F140" s="255" t="s">
        <v>860</v>
      </c>
      <c r="G140" s="234"/>
      <c r="H140" s="234" t="s">
        <v>896</v>
      </c>
      <c r="I140" s="234" t="s">
        <v>895</v>
      </c>
      <c r="J140" s="234"/>
      <c r="K140" s="280"/>
    </row>
    <row r="141" spans="2:11" s="1" customFormat="1" ht="15" customHeight="1">
      <c r="B141" s="277"/>
      <c r="C141" s="234" t="s">
        <v>37</v>
      </c>
      <c r="D141" s="234"/>
      <c r="E141" s="234"/>
      <c r="F141" s="255" t="s">
        <v>860</v>
      </c>
      <c r="G141" s="234"/>
      <c r="H141" s="234" t="s">
        <v>916</v>
      </c>
      <c r="I141" s="234" t="s">
        <v>895</v>
      </c>
      <c r="J141" s="234"/>
      <c r="K141" s="280"/>
    </row>
    <row r="142" spans="2:11" s="1" customFormat="1" ht="15" customHeight="1">
      <c r="B142" s="277"/>
      <c r="C142" s="234" t="s">
        <v>917</v>
      </c>
      <c r="D142" s="234"/>
      <c r="E142" s="234"/>
      <c r="F142" s="255" t="s">
        <v>860</v>
      </c>
      <c r="G142" s="234"/>
      <c r="H142" s="234" t="s">
        <v>918</v>
      </c>
      <c r="I142" s="234" t="s">
        <v>895</v>
      </c>
      <c r="J142" s="234"/>
      <c r="K142" s="280"/>
    </row>
    <row r="143" spans="2:11" s="1" customFormat="1" ht="15" customHeight="1">
      <c r="B143" s="281"/>
      <c r="C143" s="282"/>
      <c r="D143" s="282"/>
      <c r="E143" s="282"/>
      <c r="F143" s="282"/>
      <c r="G143" s="282"/>
      <c r="H143" s="282"/>
      <c r="I143" s="282"/>
      <c r="J143" s="282"/>
      <c r="K143" s="283"/>
    </row>
    <row r="144" spans="2:11" s="1" customFormat="1" ht="18.75" customHeight="1">
      <c r="B144" s="268"/>
      <c r="C144" s="268"/>
      <c r="D144" s="268"/>
      <c r="E144" s="268"/>
      <c r="F144" s="269"/>
      <c r="G144" s="268"/>
      <c r="H144" s="268"/>
      <c r="I144" s="268"/>
      <c r="J144" s="268"/>
      <c r="K144" s="268"/>
    </row>
    <row r="145" spans="2:11" s="1" customFormat="1" ht="18.75" customHeight="1">
      <c r="B145" s="241"/>
      <c r="C145" s="241"/>
      <c r="D145" s="241"/>
      <c r="E145" s="241"/>
      <c r="F145" s="241"/>
      <c r="G145" s="241"/>
      <c r="H145" s="241"/>
      <c r="I145" s="241"/>
      <c r="J145" s="241"/>
      <c r="K145" s="241"/>
    </row>
    <row r="146" spans="2:11" s="1" customFormat="1" ht="7.5" customHeight="1">
      <c r="B146" s="242"/>
      <c r="C146" s="243"/>
      <c r="D146" s="243"/>
      <c r="E146" s="243"/>
      <c r="F146" s="243"/>
      <c r="G146" s="243"/>
      <c r="H146" s="243"/>
      <c r="I146" s="243"/>
      <c r="J146" s="243"/>
      <c r="K146" s="244"/>
    </row>
    <row r="147" spans="2:11" s="1" customFormat="1" ht="45" customHeight="1">
      <c r="B147" s="245"/>
      <c r="C147" s="363" t="s">
        <v>919</v>
      </c>
      <c r="D147" s="363"/>
      <c r="E147" s="363"/>
      <c r="F147" s="363"/>
      <c r="G147" s="363"/>
      <c r="H147" s="363"/>
      <c r="I147" s="363"/>
      <c r="J147" s="363"/>
      <c r="K147" s="246"/>
    </row>
    <row r="148" spans="2:11" s="1" customFormat="1" ht="17.25" customHeight="1">
      <c r="B148" s="245"/>
      <c r="C148" s="247" t="s">
        <v>854</v>
      </c>
      <c r="D148" s="247"/>
      <c r="E148" s="247"/>
      <c r="F148" s="247" t="s">
        <v>855</v>
      </c>
      <c r="G148" s="248"/>
      <c r="H148" s="247" t="s">
        <v>53</v>
      </c>
      <c r="I148" s="247" t="s">
        <v>56</v>
      </c>
      <c r="J148" s="247" t="s">
        <v>856</v>
      </c>
      <c r="K148" s="246"/>
    </row>
    <row r="149" spans="2:11" s="1" customFormat="1" ht="17.25" customHeight="1">
      <c r="B149" s="245"/>
      <c r="C149" s="249" t="s">
        <v>857</v>
      </c>
      <c r="D149" s="249"/>
      <c r="E149" s="249"/>
      <c r="F149" s="250" t="s">
        <v>858</v>
      </c>
      <c r="G149" s="251"/>
      <c r="H149" s="249"/>
      <c r="I149" s="249"/>
      <c r="J149" s="249" t="s">
        <v>859</v>
      </c>
      <c r="K149" s="246"/>
    </row>
    <row r="150" spans="2:11" s="1" customFormat="1" ht="5.25" customHeight="1">
      <c r="B150" s="257"/>
      <c r="C150" s="252"/>
      <c r="D150" s="252"/>
      <c r="E150" s="252"/>
      <c r="F150" s="252"/>
      <c r="G150" s="253"/>
      <c r="H150" s="252"/>
      <c r="I150" s="252"/>
      <c r="J150" s="252"/>
      <c r="K150" s="280"/>
    </row>
    <row r="151" spans="2:11" s="1" customFormat="1" ht="15" customHeight="1">
      <c r="B151" s="257"/>
      <c r="C151" s="284" t="s">
        <v>863</v>
      </c>
      <c r="D151" s="234"/>
      <c r="E151" s="234"/>
      <c r="F151" s="285" t="s">
        <v>860</v>
      </c>
      <c r="G151" s="234"/>
      <c r="H151" s="284" t="s">
        <v>900</v>
      </c>
      <c r="I151" s="284" t="s">
        <v>862</v>
      </c>
      <c r="J151" s="284">
        <v>120</v>
      </c>
      <c r="K151" s="280"/>
    </row>
    <row r="152" spans="2:11" s="1" customFormat="1" ht="15" customHeight="1">
      <c r="B152" s="257"/>
      <c r="C152" s="284" t="s">
        <v>909</v>
      </c>
      <c r="D152" s="234"/>
      <c r="E152" s="234"/>
      <c r="F152" s="285" t="s">
        <v>860</v>
      </c>
      <c r="G152" s="234"/>
      <c r="H152" s="284" t="s">
        <v>920</v>
      </c>
      <c r="I152" s="284" t="s">
        <v>862</v>
      </c>
      <c r="J152" s="284" t="s">
        <v>911</v>
      </c>
      <c r="K152" s="280"/>
    </row>
    <row r="153" spans="2:11" s="1" customFormat="1" ht="15" customHeight="1">
      <c r="B153" s="257"/>
      <c r="C153" s="284" t="s">
        <v>808</v>
      </c>
      <c r="D153" s="234"/>
      <c r="E153" s="234"/>
      <c r="F153" s="285" t="s">
        <v>860</v>
      </c>
      <c r="G153" s="234"/>
      <c r="H153" s="284" t="s">
        <v>921</v>
      </c>
      <c r="I153" s="284" t="s">
        <v>862</v>
      </c>
      <c r="J153" s="284" t="s">
        <v>911</v>
      </c>
      <c r="K153" s="280"/>
    </row>
    <row r="154" spans="2:11" s="1" customFormat="1" ht="15" customHeight="1">
      <c r="B154" s="257"/>
      <c r="C154" s="284" t="s">
        <v>865</v>
      </c>
      <c r="D154" s="234"/>
      <c r="E154" s="234"/>
      <c r="F154" s="285" t="s">
        <v>866</v>
      </c>
      <c r="G154" s="234"/>
      <c r="H154" s="284" t="s">
        <v>900</v>
      </c>
      <c r="I154" s="284" t="s">
        <v>862</v>
      </c>
      <c r="J154" s="284">
        <v>50</v>
      </c>
      <c r="K154" s="280"/>
    </row>
    <row r="155" spans="2:11" s="1" customFormat="1" ht="15" customHeight="1">
      <c r="B155" s="257"/>
      <c r="C155" s="284" t="s">
        <v>868</v>
      </c>
      <c r="D155" s="234"/>
      <c r="E155" s="234"/>
      <c r="F155" s="285" t="s">
        <v>860</v>
      </c>
      <c r="G155" s="234"/>
      <c r="H155" s="284" t="s">
        <v>900</v>
      </c>
      <c r="I155" s="284" t="s">
        <v>870</v>
      </c>
      <c r="J155" s="284"/>
      <c r="K155" s="280"/>
    </row>
    <row r="156" spans="2:11" s="1" customFormat="1" ht="15" customHeight="1">
      <c r="B156" s="257"/>
      <c r="C156" s="284" t="s">
        <v>879</v>
      </c>
      <c r="D156" s="234"/>
      <c r="E156" s="234"/>
      <c r="F156" s="285" t="s">
        <v>866</v>
      </c>
      <c r="G156" s="234"/>
      <c r="H156" s="284" t="s">
        <v>900</v>
      </c>
      <c r="I156" s="284" t="s">
        <v>862</v>
      </c>
      <c r="J156" s="284">
        <v>50</v>
      </c>
      <c r="K156" s="280"/>
    </row>
    <row r="157" spans="2:11" s="1" customFormat="1" ht="15" customHeight="1">
      <c r="B157" s="257"/>
      <c r="C157" s="284" t="s">
        <v>887</v>
      </c>
      <c r="D157" s="234"/>
      <c r="E157" s="234"/>
      <c r="F157" s="285" t="s">
        <v>866</v>
      </c>
      <c r="G157" s="234"/>
      <c r="H157" s="284" t="s">
        <v>900</v>
      </c>
      <c r="I157" s="284" t="s">
        <v>862</v>
      </c>
      <c r="J157" s="284">
        <v>50</v>
      </c>
      <c r="K157" s="280"/>
    </row>
    <row r="158" spans="2:11" s="1" customFormat="1" ht="15" customHeight="1">
      <c r="B158" s="257"/>
      <c r="C158" s="284" t="s">
        <v>885</v>
      </c>
      <c r="D158" s="234"/>
      <c r="E158" s="234"/>
      <c r="F158" s="285" t="s">
        <v>866</v>
      </c>
      <c r="G158" s="234"/>
      <c r="H158" s="284" t="s">
        <v>900</v>
      </c>
      <c r="I158" s="284" t="s">
        <v>862</v>
      </c>
      <c r="J158" s="284">
        <v>50</v>
      </c>
      <c r="K158" s="280"/>
    </row>
    <row r="159" spans="2:11" s="1" customFormat="1" ht="15" customHeight="1">
      <c r="B159" s="257"/>
      <c r="C159" s="284" t="s">
        <v>90</v>
      </c>
      <c r="D159" s="234"/>
      <c r="E159" s="234"/>
      <c r="F159" s="285" t="s">
        <v>860</v>
      </c>
      <c r="G159" s="234"/>
      <c r="H159" s="284" t="s">
        <v>922</v>
      </c>
      <c r="I159" s="284" t="s">
        <v>862</v>
      </c>
      <c r="J159" s="284" t="s">
        <v>923</v>
      </c>
      <c r="K159" s="280"/>
    </row>
    <row r="160" spans="2:11" s="1" customFormat="1" ht="15" customHeight="1">
      <c r="B160" s="257"/>
      <c r="C160" s="284" t="s">
        <v>924</v>
      </c>
      <c r="D160" s="234"/>
      <c r="E160" s="234"/>
      <c r="F160" s="285" t="s">
        <v>860</v>
      </c>
      <c r="G160" s="234"/>
      <c r="H160" s="284" t="s">
        <v>925</v>
      </c>
      <c r="I160" s="284" t="s">
        <v>895</v>
      </c>
      <c r="J160" s="284"/>
      <c r="K160" s="280"/>
    </row>
    <row r="161" spans="2:11" s="1" customFormat="1" ht="15" customHeight="1">
      <c r="B161" s="286"/>
      <c r="C161" s="266"/>
      <c r="D161" s="266"/>
      <c r="E161" s="266"/>
      <c r="F161" s="266"/>
      <c r="G161" s="266"/>
      <c r="H161" s="266"/>
      <c r="I161" s="266"/>
      <c r="J161" s="266"/>
      <c r="K161" s="287"/>
    </row>
    <row r="162" spans="2:11" s="1" customFormat="1" ht="18.75" customHeight="1">
      <c r="B162" s="268"/>
      <c r="C162" s="278"/>
      <c r="D162" s="278"/>
      <c r="E162" s="278"/>
      <c r="F162" s="288"/>
      <c r="G162" s="278"/>
      <c r="H162" s="278"/>
      <c r="I162" s="278"/>
      <c r="J162" s="278"/>
      <c r="K162" s="268"/>
    </row>
    <row r="163" spans="2:11" s="1" customFormat="1" ht="18.75" customHeight="1">
      <c r="B163" s="241"/>
      <c r="C163" s="241"/>
      <c r="D163" s="241"/>
      <c r="E163" s="241"/>
      <c r="F163" s="241"/>
      <c r="G163" s="241"/>
      <c r="H163" s="241"/>
      <c r="I163" s="241"/>
      <c r="J163" s="241"/>
      <c r="K163" s="241"/>
    </row>
    <row r="164" spans="2:11" s="1" customFormat="1" ht="7.5" customHeight="1">
      <c r="B164" s="223"/>
      <c r="C164" s="224"/>
      <c r="D164" s="224"/>
      <c r="E164" s="224"/>
      <c r="F164" s="224"/>
      <c r="G164" s="224"/>
      <c r="H164" s="224"/>
      <c r="I164" s="224"/>
      <c r="J164" s="224"/>
      <c r="K164" s="225"/>
    </row>
    <row r="165" spans="2:11" s="1" customFormat="1" ht="45" customHeight="1">
      <c r="B165" s="226"/>
      <c r="C165" s="361" t="s">
        <v>926</v>
      </c>
      <c r="D165" s="361"/>
      <c r="E165" s="361"/>
      <c r="F165" s="361"/>
      <c r="G165" s="361"/>
      <c r="H165" s="361"/>
      <c r="I165" s="361"/>
      <c r="J165" s="361"/>
      <c r="K165" s="227"/>
    </row>
    <row r="166" spans="2:11" s="1" customFormat="1" ht="17.25" customHeight="1">
      <c r="B166" s="226"/>
      <c r="C166" s="247" t="s">
        <v>854</v>
      </c>
      <c r="D166" s="247"/>
      <c r="E166" s="247"/>
      <c r="F166" s="247" t="s">
        <v>855</v>
      </c>
      <c r="G166" s="289"/>
      <c r="H166" s="290" t="s">
        <v>53</v>
      </c>
      <c r="I166" s="290" t="s">
        <v>56</v>
      </c>
      <c r="J166" s="247" t="s">
        <v>856</v>
      </c>
      <c r="K166" s="227"/>
    </row>
    <row r="167" spans="2:11" s="1" customFormat="1" ht="17.25" customHeight="1">
      <c r="B167" s="228"/>
      <c r="C167" s="249" t="s">
        <v>857</v>
      </c>
      <c r="D167" s="249"/>
      <c r="E167" s="249"/>
      <c r="F167" s="250" t="s">
        <v>858</v>
      </c>
      <c r="G167" s="291"/>
      <c r="H167" s="292"/>
      <c r="I167" s="292"/>
      <c r="J167" s="249" t="s">
        <v>859</v>
      </c>
      <c r="K167" s="229"/>
    </row>
    <row r="168" spans="2:11" s="1" customFormat="1" ht="5.25" customHeight="1">
      <c r="B168" s="257"/>
      <c r="C168" s="252"/>
      <c r="D168" s="252"/>
      <c r="E168" s="252"/>
      <c r="F168" s="252"/>
      <c r="G168" s="253"/>
      <c r="H168" s="252"/>
      <c r="I168" s="252"/>
      <c r="J168" s="252"/>
      <c r="K168" s="280"/>
    </row>
    <row r="169" spans="2:11" s="1" customFormat="1" ht="15" customHeight="1">
      <c r="B169" s="257"/>
      <c r="C169" s="234" t="s">
        <v>863</v>
      </c>
      <c r="D169" s="234"/>
      <c r="E169" s="234"/>
      <c r="F169" s="255" t="s">
        <v>860</v>
      </c>
      <c r="G169" s="234"/>
      <c r="H169" s="234" t="s">
        <v>900</v>
      </c>
      <c r="I169" s="234" t="s">
        <v>862</v>
      </c>
      <c r="J169" s="234">
        <v>120</v>
      </c>
      <c r="K169" s="280"/>
    </row>
    <row r="170" spans="2:11" s="1" customFormat="1" ht="15" customHeight="1">
      <c r="B170" s="257"/>
      <c r="C170" s="234" t="s">
        <v>909</v>
      </c>
      <c r="D170" s="234"/>
      <c r="E170" s="234"/>
      <c r="F170" s="255" t="s">
        <v>860</v>
      </c>
      <c r="G170" s="234"/>
      <c r="H170" s="234" t="s">
        <v>910</v>
      </c>
      <c r="I170" s="234" t="s">
        <v>862</v>
      </c>
      <c r="J170" s="234" t="s">
        <v>911</v>
      </c>
      <c r="K170" s="280"/>
    </row>
    <row r="171" spans="2:11" s="1" customFormat="1" ht="15" customHeight="1">
      <c r="B171" s="257"/>
      <c r="C171" s="234" t="s">
        <v>808</v>
      </c>
      <c r="D171" s="234"/>
      <c r="E171" s="234"/>
      <c r="F171" s="255" t="s">
        <v>860</v>
      </c>
      <c r="G171" s="234"/>
      <c r="H171" s="234" t="s">
        <v>927</v>
      </c>
      <c r="I171" s="234" t="s">
        <v>862</v>
      </c>
      <c r="J171" s="234" t="s">
        <v>911</v>
      </c>
      <c r="K171" s="280"/>
    </row>
    <row r="172" spans="2:11" s="1" customFormat="1" ht="15" customHeight="1">
      <c r="B172" s="257"/>
      <c r="C172" s="234" t="s">
        <v>865</v>
      </c>
      <c r="D172" s="234"/>
      <c r="E172" s="234"/>
      <c r="F172" s="255" t="s">
        <v>866</v>
      </c>
      <c r="G172" s="234"/>
      <c r="H172" s="234" t="s">
        <v>927</v>
      </c>
      <c r="I172" s="234" t="s">
        <v>862</v>
      </c>
      <c r="J172" s="234">
        <v>50</v>
      </c>
      <c r="K172" s="280"/>
    </row>
    <row r="173" spans="2:11" s="1" customFormat="1" ht="15" customHeight="1">
      <c r="B173" s="257"/>
      <c r="C173" s="234" t="s">
        <v>868</v>
      </c>
      <c r="D173" s="234"/>
      <c r="E173" s="234"/>
      <c r="F173" s="255" t="s">
        <v>860</v>
      </c>
      <c r="G173" s="234"/>
      <c r="H173" s="234" t="s">
        <v>927</v>
      </c>
      <c r="I173" s="234" t="s">
        <v>870</v>
      </c>
      <c r="J173" s="234"/>
      <c r="K173" s="280"/>
    </row>
    <row r="174" spans="2:11" s="1" customFormat="1" ht="15" customHeight="1">
      <c r="B174" s="257"/>
      <c r="C174" s="234" t="s">
        <v>879</v>
      </c>
      <c r="D174" s="234"/>
      <c r="E174" s="234"/>
      <c r="F174" s="255" t="s">
        <v>866</v>
      </c>
      <c r="G174" s="234"/>
      <c r="H174" s="234" t="s">
        <v>927</v>
      </c>
      <c r="I174" s="234" t="s">
        <v>862</v>
      </c>
      <c r="J174" s="234">
        <v>50</v>
      </c>
      <c r="K174" s="280"/>
    </row>
    <row r="175" spans="2:11" s="1" customFormat="1" ht="15" customHeight="1">
      <c r="B175" s="257"/>
      <c r="C175" s="234" t="s">
        <v>887</v>
      </c>
      <c r="D175" s="234"/>
      <c r="E175" s="234"/>
      <c r="F175" s="255" t="s">
        <v>866</v>
      </c>
      <c r="G175" s="234"/>
      <c r="H175" s="234" t="s">
        <v>927</v>
      </c>
      <c r="I175" s="234" t="s">
        <v>862</v>
      </c>
      <c r="J175" s="234">
        <v>50</v>
      </c>
      <c r="K175" s="280"/>
    </row>
    <row r="176" spans="2:11" s="1" customFormat="1" ht="15" customHeight="1">
      <c r="B176" s="257"/>
      <c r="C176" s="234" t="s">
        <v>885</v>
      </c>
      <c r="D176" s="234"/>
      <c r="E176" s="234"/>
      <c r="F176" s="255" t="s">
        <v>866</v>
      </c>
      <c r="G176" s="234"/>
      <c r="H176" s="234" t="s">
        <v>927</v>
      </c>
      <c r="I176" s="234" t="s">
        <v>862</v>
      </c>
      <c r="J176" s="234">
        <v>50</v>
      </c>
      <c r="K176" s="280"/>
    </row>
    <row r="177" spans="2:11" s="1" customFormat="1" ht="15" customHeight="1">
      <c r="B177" s="257"/>
      <c r="C177" s="234" t="s">
        <v>106</v>
      </c>
      <c r="D177" s="234"/>
      <c r="E177" s="234"/>
      <c r="F177" s="255" t="s">
        <v>860</v>
      </c>
      <c r="G177" s="234"/>
      <c r="H177" s="234" t="s">
        <v>928</v>
      </c>
      <c r="I177" s="234" t="s">
        <v>929</v>
      </c>
      <c r="J177" s="234"/>
      <c r="K177" s="280"/>
    </row>
    <row r="178" spans="2:11" s="1" customFormat="1" ht="15" customHeight="1">
      <c r="B178" s="257"/>
      <c r="C178" s="234" t="s">
        <v>56</v>
      </c>
      <c r="D178" s="234"/>
      <c r="E178" s="234"/>
      <c r="F178" s="255" t="s">
        <v>860</v>
      </c>
      <c r="G178" s="234"/>
      <c r="H178" s="234" t="s">
        <v>930</v>
      </c>
      <c r="I178" s="234" t="s">
        <v>931</v>
      </c>
      <c r="J178" s="234">
        <v>1</v>
      </c>
      <c r="K178" s="280"/>
    </row>
    <row r="179" spans="2:11" s="1" customFormat="1" ht="15" customHeight="1">
      <c r="B179" s="257"/>
      <c r="C179" s="234" t="s">
        <v>52</v>
      </c>
      <c r="D179" s="234"/>
      <c r="E179" s="234"/>
      <c r="F179" s="255" t="s">
        <v>860</v>
      </c>
      <c r="G179" s="234"/>
      <c r="H179" s="234" t="s">
        <v>932</v>
      </c>
      <c r="I179" s="234" t="s">
        <v>862</v>
      </c>
      <c r="J179" s="234">
        <v>20</v>
      </c>
      <c r="K179" s="280"/>
    </row>
    <row r="180" spans="2:11" s="1" customFormat="1" ht="15" customHeight="1">
      <c r="B180" s="257"/>
      <c r="C180" s="234" t="s">
        <v>53</v>
      </c>
      <c r="D180" s="234"/>
      <c r="E180" s="234"/>
      <c r="F180" s="255" t="s">
        <v>860</v>
      </c>
      <c r="G180" s="234"/>
      <c r="H180" s="234" t="s">
        <v>933</v>
      </c>
      <c r="I180" s="234" t="s">
        <v>862</v>
      </c>
      <c r="J180" s="234">
        <v>255</v>
      </c>
      <c r="K180" s="280"/>
    </row>
    <row r="181" spans="2:11" s="1" customFormat="1" ht="15" customHeight="1">
      <c r="B181" s="257"/>
      <c r="C181" s="234" t="s">
        <v>107</v>
      </c>
      <c r="D181" s="234"/>
      <c r="E181" s="234"/>
      <c r="F181" s="255" t="s">
        <v>860</v>
      </c>
      <c r="G181" s="234"/>
      <c r="H181" s="234" t="s">
        <v>824</v>
      </c>
      <c r="I181" s="234" t="s">
        <v>862</v>
      </c>
      <c r="J181" s="234">
        <v>10</v>
      </c>
      <c r="K181" s="280"/>
    </row>
    <row r="182" spans="2:11" s="1" customFormat="1" ht="15" customHeight="1">
      <c r="B182" s="257"/>
      <c r="C182" s="234" t="s">
        <v>108</v>
      </c>
      <c r="D182" s="234"/>
      <c r="E182" s="234"/>
      <c r="F182" s="255" t="s">
        <v>860</v>
      </c>
      <c r="G182" s="234"/>
      <c r="H182" s="234" t="s">
        <v>934</v>
      </c>
      <c r="I182" s="234" t="s">
        <v>895</v>
      </c>
      <c r="J182" s="234"/>
      <c r="K182" s="280"/>
    </row>
    <row r="183" spans="2:11" s="1" customFormat="1" ht="15" customHeight="1">
      <c r="B183" s="257"/>
      <c r="C183" s="234" t="s">
        <v>935</v>
      </c>
      <c r="D183" s="234"/>
      <c r="E183" s="234"/>
      <c r="F183" s="255" t="s">
        <v>860</v>
      </c>
      <c r="G183" s="234"/>
      <c r="H183" s="234" t="s">
        <v>936</v>
      </c>
      <c r="I183" s="234" t="s">
        <v>895</v>
      </c>
      <c r="J183" s="234"/>
      <c r="K183" s="280"/>
    </row>
    <row r="184" spans="2:11" s="1" customFormat="1" ht="15" customHeight="1">
      <c r="B184" s="257"/>
      <c r="C184" s="234" t="s">
        <v>924</v>
      </c>
      <c r="D184" s="234"/>
      <c r="E184" s="234"/>
      <c r="F184" s="255" t="s">
        <v>860</v>
      </c>
      <c r="G184" s="234"/>
      <c r="H184" s="234" t="s">
        <v>937</v>
      </c>
      <c r="I184" s="234" t="s">
        <v>895</v>
      </c>
      <c r="J184" s="234"/>
      <c r="K184" s="280"/>
    </row>
    <row r="185" spans="2:11" s="1" customFormat="1" ht="15" customHeight="1">
      <c r="B185" s="257"/>
      <c r="C185" s="234" t="s">
        <v>110</v>
      </c>
      <c r="D185" s="234"/>
      <c r="E185" s="234"/>
      <c r="F185" s="255" t="s">
        <v>866</v>
      </c>
      <c r="G185" s="234"/>
      <c r="H185" s="234" t="s">
        <v>938</v>
      </c>
      <c r="I185" s="234" t="s">
        <v>862</v>
      </c>
      <c r="J185" s="234">
        <v>50</v>
      </c>
      <c r="K185" s="280"/>
    </row>
    <row r="186" spans="2:11" s="1" customFormat="1" ht="15" customHeight="1">
      <c r="B186" s="257"/>
      <c r="C186" s="234" t="s">
        <v>939</v>
      </c>
      <c r="D186" s="234"/>
      <c r="E186" s="234"/>
      <c r="F186" s="255" t="s">
        <v>866</v>
      </c>
      <c r="G186" s="234"/>
      <c r="H186" s="234" t="s">
        <v>940</v>
      </c>
      <c r="I186" s="234" t="s">
        <v>941</v>
      </c>
      <c r="J186" s="234"/>
      <c r="K186" s="280"/>
    </row>
    <row r="187" spans="2:11" s="1" customFormat="1" ht="15" customHeight="1">
      <c r="B187" s="257"/>
      <c r="C187" s="234" t="s">
        <v>942</v>
      </c>
      <c r="D187" s="234"/>
      <c r="E187" s="234"/>
      <c r="F187" s="255" t="s">
        <v>866</v>
      </c>
      <c r="G187" s="234"/>
      <c r="H187" s="234" t="s">
        <v>943</v>
      </c>
      <c r="I187" s="234" t="s">
        <v>941</v>
      </c>
      <c r="J187" s="234"/>
      <c r="K187" s="280"/>
    </row>
    <row r="188" spans="2:11" s="1" customFormat="1" ht="15" customHeight="1">
      <c r="B188" s="257"/>
      <c r="C188" s="234" t="s">
        <v>944</v>
      </c>
      <c r="D188" s="234"/>
      <c r="E188" s="234"/>
      <c r="F188" s="255" t="s">
        <v>866</v>
      </c>
      <c r="G188" s="234"/>
      <c r="H188" s="234" t="s">
        <v>945</v>
      </c>
      <c r="I188" s="234" t="s">
        <v>941</v>
      </c>
      <c r="J188" s="234"/>
      <c r="K188" s="280"/>
    </row>
    <row r="189" spans="2:11" s="1" customFormat="1" ht="15" customHeight="1">
      <c r="B189" s="257"/>
      <c r="C189" s="293" t="s">
        <v>946</v>
      </c>
      <c r="D189" s="234"/>
      <c r="E189" s="234"/>
      <c r="F189" s="255" t="s">
        <v>866</v>
      </c>
      <c r="G189" s="234"/>
      <c r="H189" s="234" t="s">
        <v>947</v>
      </c>
      <c r="I189" s="234" t="s">
        <v>948</v>
      </c>
      <c r="J189" s="294" t="s">
        <v>949</v>
      </c>
      <c r="K189" s="280"/>
    </row>
    <row r="190" spans="2:11" s="15" customFormat="1" ht="15" customHeight="1">
      <c r="B190" s="295"/>
      <c r="C190" s="296" t="s">
        <v>950</v>
      </c>
      <c r="D190" s="297"/>
      <c r="E190" s="297"/>
      <c r="F190" s="298" t="s">
        <v>866</v>
      </c>
      <c r="G190" s="297"/>
      <c r="H190" s="297" t="s">
        <v>951</v>
      </c>
      <c r="I190" s="297" t="s">
        <v>948</v>
      </c>
      <c r="J190" s="299" t="s">
        <v>949</v>
      </c>
      <c r="K190" s="300"/>
    </row>
    <row r="191" spans="2:11" s="1" customFormat="1" ht="15" customHeight="1">
      <c r="B191" s="257"/>
      <c r="C191" s="293" t="s">
        <v>41</v>
      </c>
      <c r="D191" s="234"/>
      <c r="E191" s="234"/>
      <c r="F191" s="255" t="s">
        <v>860</v>
      </c>
      <c r="G191" s="234"/>
      <c r="H191" s="231" t="s">
        <v>952</v>
      </c>
      <c r="I191" s="234" t="s">
        <v>953</v>
      </c>
      <c r="J191" s="234"/>
      <c r="K191" s="280"/>
    </row>
    <row r="192" spans="2:11" s="1" customFormat="1" ht="15" customHeight="1">
      <c r="B192" s="257"/>
      <c r="C192" s="293" t="s">
        <v>954</v>
      </c>
      <c r="D192" s="234"/>
      <c r="E192" s="234"/>
      <c r="F192" s="255" t="s">
        <v>860</v>
      </c>
      <c r="G192" s="234"/>
      <c r="H192" s="234" t="s">
        <v>955</v>
      </c>
      <c r="I192" s="234" t="s">
        <v>895</v>
      </c>
      <c r="J192" s="234"/>
      <c r="K192" s="280"/>
    </row>
    <row r="193" spans="2:11" s="1" customFormat="1" ht="15" customHeight="1">
      <c r="B193" s="257"/>
      <c r="C193" s="293" t="s">
        <v>956</v>
      </c>
      <c r="D193" s="234"/>
      <c r="E193" s="234"/>
      <c r="F193" s="255" t="s">
        <v>860</v>
      </c>
      <c r="G193" s="234"/>
      <c r="H193" s="234" t="s">
        <v>957</v>
      </c>
      <c r="I193" s="234" t="s">
        <v>895</v>
      </c>
      <c r="J193" s="234"/>
      <c r="K193" s="280"/>
    </row>
    <row r="194" spans="2:11" s="1" customFormat="1" ht="15" customHeight="1">
      <c r="B194" s="257"/>
      <c r="C194" s="293" t="s">
        <v>958</v>
      </c>
      <c r="D194" s="234"/>
      <c r="E194" s="234"/>
      <c r="F194" s="255" t="s">
        <v>866</v>
      </c>
      <c r="G194" s="234"/>
      <c r="H194" s="234" t="s">
        <v>959</v>
      </c>
      <c r="I194" s="234" t="s">
        <v>895</v>
      </c>
      <c r="J194" s="234"/>
      <c r="K194" s="280"/>
    </row>
    <row r="195" spans="2:11" s="1" customFormat="1" ht="15" customHeight="1">
      <c r="B195" s="286"/>
      <c r="C195" s="301"/>
      <c r="D195" s="266"/>
      <c r="E195" s="266"/>
      <c r="F195" s="266"/>
      <c r="G195" s="266"/>
      <c r="H195" s="266"/>
      <c r="I195" s="266"/>
      <c r="J195" s="266"/>
      <c r="K195" s="287"/>
    </row>
    <row r="196" spans="2:11" s="1" customFormat="1" ht="18.75" customHeight="1">
      <c r="B196" s="268"/>
      <c r="C196" s="278"/>
      <c r="D196" s="278"/>
      <c r="E196" s="278"/>
      <c r="F196" s="288"/>
      <c r="G196" s="278"/>
      <c r="H196" s="278"/>
      <c r="I196" s="278"/>
      <c r="J196" s="278"/>
      <c r="K196" s="268"/>
    </row>
    <row r="197" spans="2:11" s="1" customFormat="1" ht="18.75" customHeight="1">
      <c r="B197" s="268"/>
      <c r="C197" s="278"/>
      <c r="D197" s="278"/>
      <c r="E197" s="278"/>
      <c r="F197" s="288"/>
      <c r="G197" s="278"/>
      <c r="H197" s="278"/>
      <c r="I197" s="278"/>
      <c r="J197" s="278"/>
      <c r="K197" s="268"/>
    </row>
    <row r="198" spans="2:11" s="1" customFormat="1" ht="18.75" customHeight="1">
      <c r="B198" s="241"/>
      <c r="C198" s="241"/>
      <c r="D198" s="241"/>
      <c r="E198" s="241"/>
      <c r="F198" s="241"/>
      <c r="G198" s="241"/>
      <c r="H198" s="241"/>
      <c r="I198" s="241"/>
      <c r="J198" s="241"/>
      <c r="K198" s="241"/>
    </row>
    <row r="199" spans="2:11" s="1" customFormat="1" ht="13.5">
      <c r="B199" s="223"/>
      <c r="C199" s="224"/>
      <c r="D199" s="224"/>
      <c r="E199" s="224"/>
      <c r="F199" s="224"/>
      <c r="G199" s="224"/>
      <c r="H199" s="224"/>
      <c r="I199" s="224"/>
      <c r="J199" s="224"/>
      <c r="K199" s="225"/>
    </row>
    <row r="200" spans="2:11" s="1" customFormat="1" ht="21">
      <c r="B200" s="226"/>
      <c r="C200" s="361" t="s">
        <v>960</v>
      </c>
      <c r="D200" s="361"/>
      <c r="E200" s="361"/>
      <c r="F200" s="361"/>
      <c r="G200" s="361"/>
      <c r="H200" s="361"/>
      <c r="I200" s="361"/>
      <c r="J200" s="361"/>
      <c r="K200" s="227"/>
    </row>
    <row r="201" spans="2:11" s="1" customFormat="1" ht="25.5" customHeight="1">
      <c r="B201" s="226"/>
      <c r="C201" s="302" t="s">
        <v>961</v>
      </c>
      <c r="D201" s="302"/>
      <c r="E201" s="302"/>
      <c r="F201" s="302" t="s">
        <v>962</v>
      </c>
      <c r="G201" s="303"/>
      <c r="H201" s="364" t="s">
        <v>963</v>
      </c>
      <c r="I201" s="364"/>
      <c r="J201" s="364"/>
      <c r="K201" s="227"/>
    </row>
    <row r="202" spans="2:11" s="1" customFormat="1" ht="5.25" customHeight="1">
      <c r="B202" s="257"/>
      <c r="C202" s="252"/>
      <c r="D202" s="252"/>
      <c r="E202" s="252"/>
      <c r="F202" s="252"/>
      <c r="G202" s="278"/>
      <c r="H202" s="252"/>
      <c r="I202" s="252"/>
      <c r="J202" s="252"/>
      <c r="K202" s="280"/>
    </row>
    <row r="203" spans="2:11" s="1" customFormat="1" ht="15" customHeight="1">
      <c r="B203" s="257"/>
      <c r="C203" s="234" t="s">
        <v>953</v>
      </c>
      <c r="D203" s="234"/>
      <c r="E203" s="234"/>
      <c r="F203" s="255" t="s">
        <v>42</v>
      </c>
      <c r="G203" s="234"/>
      <c r="H203" s="365" t="s">
        <v>964</v>
      </c>
      <c r="I203" s="365"/>
      <c r="J203" s="365"/>
      <c r="K203" s="280"/>
    </row>
    <row r="204" spans="2:11" s="1" customFormat="1" ht="15" customHeight="1">
      <c r="B204" s="257"/>
      <c r="C204" s="234"/>
      <c r="D204" s="234"/>
      <c r="E204" s="234"/>
      <c r="F204" s="255" t="s">
        <v>43</v>
      </c>
      <c r="G204" s="234"/>
      <c r="H204" s="365" t="s">
        <v>965</v>
      </c>
      <c r="I204" s="365"/>
      <c r="J204" s="365"/>
      <c r="K204" s="280"/>
    </row>
    <row r="205" spans="2:11" s="1" customFormat="1" ht="15" customHeight="1">
      <c r="B205" s="257"/>
      <c r="C205" s="234"/>
      <c r="D205" s="234"/>
      <c r="E205" s="234"/>
      <c r="F205" s="255" t="s">
        <v>46</v>
      </c>
      <c r="G205" s="234"/>
      <c r="H205" s="365" t="s">
        <v>966</v>
      </c>
      <c r="I205" s="365"/>
      <c r="J205" s="365"/>
      <c r="K205" s="280"/>
    </row>
    <row r="206" spans="2:11" s="1" customFormat="1" ht="15" customHeight="1">
      <c r="B206" s="257"/>
      <c r="C206" s="234"/>
      <c r="D206" s="234"/>
      <c r="E206" s="234"/>
      <c r="F206" s="255" t="s">
        <v>44</v>
      </c>
      <c r="G206" s="234"/>
      <c r="H206" s="365" t="s">
        <v>967</v>
      </c>
      <c r="I206" s="365"/>
      <c r="J206" s="365"/>
      <c r="K206" s="280"/>
    </row>
    <row r="207" spans="2:11" s="1" customFormat="1" ht="15" customHeight="1">
      <c r="B207" s="257"/>
      <c r="C207" s="234"/>
      <c r="D207" s="234"/>
      <c r="E207" s="234"/>
      <c r="F207" s="255" t="s">
        <v>45</v>
      </c>
      <c r="G207" s="234"/>
      <c r="H207" s="365" t="s">
        <v>968</v>
      </c>
      <c r="I207" s="365"/>
      <c r="J207" s="365"/>
      <c r="K207" s="280"/>
    </row>
    <row r="208" spans="2:11" s="1" customFormat="1" ht="15" customHeight="1">
      <c r="B208" s="257"/>
      <c r="C208" s="234"/>
      <c r="D208" s="234"/>
      <c r="E208" s="234"/>
      <c r="F208" s="255"/>
      <c r="G208" s="234"/>
      <c r="H208" s="234"/>
      <c r="I208" s="234"/>
      <c r="J208" s="234"/>
      <c r="K208" s="280"/>
    </row>
    <row r="209" spans="2:11" s="1" customFormat="1" ht="15" customHeight="1">
      <c r="B209" s="257"/>
      <c r="C209" s="234" t="s">
        <v>907</v>
      </c>
      <c r="D209" s="234"/>
      <c r="E209" s="234"/>
      <c r="F209" s="255" t="s">
        <v>78</v>
      </c>
      <c r="G209" s="234"/>
      <c r="H209" s="365" t="s">
        <v>969</v>
      </c>
      <c r="I209" s="365"/>
      <c r="J209" s="365"/>
      <c r="K209" s="280"/>
    </row>
    <row r="210" spans="2:11" s="1" customFormat="1" ht="15" customHeight="1">
      <c r="B210" s="257"/>
      <c r="C210" s="234"/>
      <c r="D210" s="234"/>
      <c r="E210" s="234"/>
      <c r="F210" s="255" t="s">
        <v>804</v>
      </c>
      <c r="G210" s="234"/>
      <c r="H210" s="365" t="s">
        <v>805</v>
      </c>
      <c r="I210" s="365"/>
      <c r="J210" s="365"/>
      <c r="K210" s="280"/>
    </row>
    <row r="211" spans="2:11" s="1" customFormat="1" ht="15" customHeight="1">
      <c r="B211" s="257"/>
      <c r="C211" s="234"/>
      <c r="D211" s="234"/>
      <c r="E211" s="234"/>
      <c r="F211" s="255" t="s">
        <v>802</v>
      </c>
      <c r="G211" s="234"/>
      <c r="H211" s="365" t="s">
        <v>970</v>
      </c>
      <c r="I211" s="365"/>
      <c r="J211" s="365"/>
      <c r="K211" s="280"/>
    </row>
    <row r="212" spans="2:11" s="1" customFormat="1" ht="15" customHeight="1">
      <c r="B212" s="304"/>
      <c r="C212" s="234"/>
      <c r="D212" s="234"/>
      <c r="E212" s="234"/>
      <c r="F212" s="255" t="s">
        <v>83</v>
      </c>
      <c r="G212" s="293"/>
      <c r="H212" s="366" t="s">
        <v>84</v>
      </c>
      <c r="I212" s="366"/>
      <c r="J212" s="366"/>
      <c r="K212" s="305"/>
    </row>
    <row r="213" spans="2:11" s="1" customFormat="1" ht="15" customHeight="1">
      <c r="B213" s="304"/>
      <c r="C213" s="234"/>
      <c r="D213" s="234"/>
      <c r="E213" s="234"/>
      <c r="F213" s="255" t="s">
        <v>806</v>
      </c>
      <c r="G213" s="293"/>
      <c r="H213" s="366" t="s">
        <v>752</v>
      </c>
      <c r="I213" s="366"/>
      <c r="J213" s="366"/>
      <c r="K213" s="305"/>
    </row>
    <row r="214" spans="2:11" s="1" customFormat="1" ht="15" customHeight="1">
      <c r="B214" s="304"/>
      <c r="C214" s="234"/>
      <c r="D214" s="234"/>
      <c r="E214" s="234"/>
      <c r="F214" s="255"/>
      <c r="G214" s="293"/>
      <c r="H214" s="284"/>
      <c r="I214" s="284"/>
      <c r="J214" s="284"/>
      <c r="K214" s="305"/>
    </row>
    <row r="215" spans="2:11" s="1" customFormat="1" ht="15" customHeight="1">
      <c r="B215" s="304"/>
      <c r="C215" s="234" t="s">
        <v>931</v>
      </c>
      <c r="D215" s="234"/>
      <c r="E215" s="234"/>
      <c r="F215" s="255">
        <v>1</v>
      </c>
      <c r="G215" s="293"/>
      <c r="H215" s="366" t="s">
        <v>971</v>
      </c>
      <c r="I215" s="366"/>
      <c r="J215" s="366"/>
      <c r="K215" s="305"/>
    </row>
    <row r="216" spans="2:11" s="1" customFormat="1" ht="15" customHeight="1">
      <c r="B216" s="304"/>
      <c r="C216" s="234"/>
      <c r="D216" s="234"/>
      <c r="E216" s="234"/>
      <c r="F216" s="255">
        <v>2</v>
      </c>
      <c r="G216" s="293"/>
      <c r="H216" s="366" t="s">
        <v>972</v>
      </c>
      <c r="I216" s="366"/>
      <c r="J216" s="366"/>
      <c r="K216" s="305"/>
    </row>
    <row r="217" spans="2:11" s="1" customFormat="1" ht="15" customHeight="1">
      <c r="B217" s="304"/>
      <c r="C217" s="234"/>
      <c r="D217" s="234"/>
      <c r="E217" s="234"/>
      <c r="F217" s="255">
        <v>3</v>
      </c>
      <c r="G217" s="293"/>
      <c r="H217" s="366" t="s">
        <v>973</v>
      </c>
      <c r="I217" s="366"/>
      <c r="J217" s="366"/>
      <c r="K217" s="305"/>
    </row>
    <row r="218" spans="2:11" s="1" customFormat="1" ht="15" customHeight="1">
      <c r="B218" s="304"/>
      <c r="C218" s="234"/>
      <c r="D218" s="234"/>
      <c r="E218" s="234"/>
      <c r="F218" s="255">
        <v>4</v>
      </c>
      <c r="G218" s="293"/>
      <c r="H218" s="366" t="s">
        <v>974</v>
      </c>
      <c r="I218" s="366"/>
      <c r="J218" s="366"/>
      <c r="K218" s="305"/>
    </row>
    <row r="219" spans="2:11" s="1" customFormat="1" ht="12.75" customHeight="1">
      <c r="B219" s="306"/>
      <c r="C219" s="307"/>
      <c r="D219" s="307"/>
      <c r="E219" s="307"/>
      <c r="F219" s="307"/>
      <c r="G219" s="307"/>
      <c r="H219" s="307"/>
      <c r="I219" s="307"/>
      <c r="J219" s="307"/>
      <c r="K219" s="308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SO-101 - Cesta C1b</vt:lpstr>
      <vt:lpstr>VON - Vedlejší a ostatní ...</vt:lpstr>
      <vt:lpstr>Pokyny pro vyplnění</vt:lpstr>
      <vt:lpstr>'Rekapitulace stavby'!Názvy_tisku</vt:lpstr>
      <vt:lpstr>'SO-101 - Cesta C1b'!Názvy_tisku</vt:lpstr>
      <vt:lpstr>'VON - Vedlejší a ostatní ...'!Názvy_tisku</vt:lpstr>
      <vt:lpstr>'Pokyny pro vyplnění'!Oblast_tisku</vt:lpstr>
      <vt:lpstr>'Rekapitulace stavby'!Oblast_tisku</vt:lpstr>
      <vt:lpstr>'SO-101 - Cesta C1b'!Oblast_tisku</vt:lpstr>
      <vt:lpstr>'VON - Vedlejší a ostatní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Požárová</dc:creator>
  <cp:lastModifiedBy>petra</cp:lastModifiedBy>
  <dcterms:created xsi:type="dcterms:W3CDTF">2025-07-02T11:05:50Z</dcterms:created>
  <dcterms:modified xsi:type="dcterms:W3CDTF">2025-07-02T11:08:31Z</dcterms:modified>
</cp:coreProperties>
</file>